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kieras/Documents/Programming/EPIC work/EPICModels/SimpleCrowding/ClusterFits/CSFClusters /CSFClusters1279 VM234_S8 fitting/Good fits/"/>
    </mc:Choice>
  </mc:AlternateContent>
  <xr:revisionPtr revIDLastSave="0" documentId="13_ncr:1_{6C94F877-C40F-B74A-BBBC-E380DE060D6B}" xr6:coauthVersionLast="43" xr6:coauthVersionMax="43" xr10:uidLastSave="{00000000-0000-0000-0000-000000000000}"/>
  <bookViews>
    <workbookView xWindow="-34180" yWindow="3300" windowWidth="30940" windowHeight="23460" tabRatio="500" xr2:uid="{00000000-000D-0000-FFFF-FFFF00000000}"/>
  </bookViews>
  <sheets>
    <sheet name="Sheet1" sheetId="1" r:id="rId1"/>
  </sheets>
  <definedNames>
    <definedName name="_xlnm.Print_Area" localSheetId="0">Sheet1!$O$3:$Y$68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8" i="1" l="1"/>
  <c r="H38" i="1"/>
  <c r="G38" i="1"/>
  <c r="M38" i="1"/>
  <c r="F38" i="1"/>
  <c r="S31" i="1" s="1"/>
  <c r="S56" i="1" s="1"/>
  <c r="L38" i="1"/>
  <c r="E38" i="1"/>
  <c r="I37" i="1"/>
  <c r="I56" i="1" s="1"/>
  <c r="H37" i="1"/>
  <c r="G37" i="1"/>
  <c r="M37" i="1"/>
  <c r="F37" i="1"/>
  <c r="J37" i="1" s="1"/>
  <c r="E37" i="1"/>
  <c r="I36" i="1"/>
  <c r="H36" i="1"/>
  <c r="G36" i="1"/>
  <c r="M36" i="1" s="1"/>
  <c r="F36" i="1"/>
  <c r="L36" i="1"/>
  <c r="E36" i="1"/>
  <c r="I35" i="1"/>
  <c r="H35" i="1"/>
  <c r="H56" i="1" s="1"/>
  <c r="G35" i="1"/>
  <c r="K35" i="1" s="1"/>
  <c r="M35" i="1"/>
  <c r="F35" i="1"/>
  <c r="L35" i="1" s="1"/>
  <c r="E35" i="1"/>
  <c r="I34" i="1"/>
  <c r="H34" i="1"/>
  <c r="G34" i="1"/>
  <c r="K34" i="1" s="1"/>
  <c r="M34" i="1"/>
  <c r="F34" i="1"/>
  <c r="L34" i="1" s="1"/>
  <c r="E34" i="1"/>
  <c r="I33" i="1"/>
  <c r="H33" i="1"/>
  <c r="G33" i="1"/>
  <c r="K33" i="1" s="1"/>
  <c r="M33" i="1"/>
  <c r="F33" i="1"/>
  <c r="Q31" i="1" s="1"/>
  <c r="Q56" i="1" s="1"/>
  <c r="L33" i="1"/>
  <c r="E33" i="1"/>
  <c r="I32" i="1"/>
  <c r="H32" i="1"/>
  <c r="G32" i="1"/>
  <c r="M32" i="1"/>
  <c r="F32" i="1"/>
  <c r="J32" i="1" s="1"/>
  <c r="L32" i="1"/>
  <c r="E32" i="1"/>
  <c r="I31" i="1"/>
  <c r="H31" i="1"/>
  <c r="G31" i="1"/>
  <c r="F31" i="1"/>
  <c r="F56" i="1" s="1"/>
  <c r="E31" i="1"/>
  <c r="H66" i="1"/>
  <c r="F66" i="1"/>
  <c r="H65" i="1"/>
  <c r="F65" i="1"/>
  <c r="H64" i="1"/>
  <c r="F64" i="1"/>
  <c r="H63" i="1"/>
  <c r="F63" i="1"/>
  <c r="L37" i="1"/>
  <c r="F59" i="1"/>
  <c r="F60" i="1"/>
  <c r="M31" i="1"/>
  <c r="L31" i="1"/>
  <c r="U4" i="1"/>
  <c r="J35" i="1"/>
  <c r="J36" i="1"/>
  <c r="J31" i="1"/>
  <c r="K32" i="1"/>
  <c r="K37" i="1"/>
  <c r="K38" i="1"/>
  <c r="K31" i="1"/>
  <c r="R31" i="1"/>
  <c r="R56" i="1" s="1"/>
  <c r="V4" i="1"/>
  <c r="O4" i="1"/>
  <c r="P4" i="1"/>
  <c r="Q4" i="1"/>
  <c r="R4" i="1"/>
  <c r="S4" i="1"/>
  <c r="T4" i="1"/>
  <c r="K28" i="1"/>
  <c r="J28" i="1"/>
  <c r="I28" i="1"/>
  <c r="H28" i="1"/>
  <c r="F28" i="1"/>
  <c r="G28" i="1"/>
  <c r="W4" i="1"/>
  <c r="W28" i="1"/>
  <c r="T28" i="1"/>
  <c r="P28" i="1"/>
  <c r="V28" i="1"/>
  <c r="U28" i="1"/>
  <c r="S28" i="1"/>
  <c r="Q28" i="1"/>
  <c r="R28" i="1"/>
  <c r="O28" i="1"/>
  <c r="J62" i="1" l="1"/>
  <c r="L56" i="1"/>
  <c r="J59" i="1" s="1"/>
  <c r="M56" i="1"/>
  <c r="J60" i="1" s="1"/>
  <c r="O31" i="1"/>
  <c r="F62" i="1"/>
  <c r="J33" i="1"/>
  <c r="H61" i="1" s="1"/>
  <c r="F61" i="1"/>
  <c r="P31" i="1"/>
  <c r="P56" i="1" s="1"/>
  <c r="J34" i="1"/>
  <c r="H59" i="1" s="1"/>
  <c r="T31" i="1"/>
  <c r="T56" i="1" s="1"/>
  <c r="J61" i="1"/>
  <c r="K56" i="1"/>
  <c r="J38" i="1"/>
  <c r="V31" i="1" s="1"/>
  <c r="V56" i="1" s="1"/>
  <c r="G56" i="1"/>
  <c r="K36" i="1"/>
  <c r="H60" i="1" s="1"/>
  <c r="J56" i="1" l="1"/>
  <c r="U31" i="1"/>
  <c r="U56" i="1" s="1"/>
  <c r="O56" i="1"/>
  <c r="W31" i="1"/>
  <c r="W56" i="1" s="1"/>
  <c r="H62" i="1"/>
</calcChain>
</file>

<file path=xl/sharedStrings.xml><?xml version="1.0" encoding="utf-8"?>
<sst xmlns="http://schemas.openxmlformats.org/spreadsheetml/2006/main" count="213" uniqueCount="79">
  <si>
    <t xml:space="preserve"> </t>
  </si>
  <si>
    <t>n</t>
  </si>
  <si>
    <t>SHP</t>
  </si>
  <si>
    <t>CSF</t>
  </si>
  <si>
    <t>COC</t>
  </si>
  <si>
    <t>neg, pos</t>
  </si>
  <si>
    <t>half 95% CI</t>
  </si>
  <si>
    <t>Error response</t>
  </si>
  <si>
    <t>mean RT</t>
  </si>
  <si>
    <t>Correct response</t>
  </si>
  <si>
    <t>P(error)</t>
  </si>
  <si>
    <t>Setsize</t>
  </si>
  <si>
    <t>Polarity</t>
  </si>
  <si>
    <t>Condition</t>
  </si>
  <si>
    <t>mean</t>
  </si>
  <si>
    <t>RT</t>
  </si>
  <si>
    <t>Neg</t>
  </si>
  <si>
    <t>Pos</t>
  </si>
  <si>
    <t>Trials / condition = 1000</t>
  </si>
  <si>
    <t>Average</t>
  </si>
  <si>
    <t>RT R^2 =</t>
  </si>
  <si>
    <t>Abs(O-P)/O</t>
  </si>
  <si>
    <t>Negative Correct Trials</t>
  </si>
  <si>
    <t>Positive Correct Trials</t>
  </si>
  <si>
    <t>Slope</t>
  </si>
  <si>
    <t>Intercept</t>
  </si>
  <si>
    <t>RSQ</t>
  </si>
  <si>
    <t>Mean Error rate</t>
  </si>
  <si>
    <t>Negative</t>
  </si>
  <si>
    <t>Positive</t>
  </si>
  <si>
    <t>Slope Ratio</t>
  </si>
  <si>
    <t>N</t>
  </si>
  <si>
    <t>Cnd</t>
  </si>
  <si>
    <t>Pol</t>
  </si>
  <si>
    <t>SS</t>
  </si>
  <si>
    <t>PE</t>
  </si>
  <si>
    <t>NFix</t>
  </si>
  <si>
    <t>MITF</t>
  </si>
  <si>
    <t>SNs</t>
  </si>
  <si>
    <t>CSF Only</t>
  </si>
  <si>
    <t>C_av</t>
  </si>
  <si>
    <t>C_cp</t>
  </si>
  <si>
    <t>O_av</t>
  </si>
  <si>
    <t>O_cp</t>
  </si>
  <si>
    <t>S_av</t>
  </si>
  <si>
    <t>S_cp</t>
  </si>
  <si>
    <t>PbER</t>
  </si>
  <si>
    <t>NbER</t>
  </si>
  <si>
    <t>RT: Rsq</t>
  </si>
  <si>
    <t>aare</t>
  </si>
  <si>
    <t>FoM</t>
  </si>
  <si>
    <t>ER: Rsq</t>
  </si>
  <si>
    <t>MaxNfix</t>
  </si>
  <si>
    <t>COC Only\</t>
  </si>
  <si>
    <t>SHP Only</t>
  </si>
  <si>
    <t>ER</t>
  </si>
  <si>
    <t>Obs Data</t>
  </si>
  <si>
    <t>Abs(O-P)</t>
  </si>
  <si>
    <t>AAE, AARE FIXED</t>
  </si>
  <si>
    <t>AARE=</t>
  </si>
  <si>
    <t>AAE=</t>
  </si>
  <si>
    <t>CSF Experiment output copied to above</t>
  </si>
  <si>
    <t>1000000 trials/condition</t>
  </si>
  <si>
    <t>S_cs</t>
  </si>
  <si>
    <t>VDly</t>
  </si>
  <si>
    <t>aae</t>
  </si>
  <si>
    <t>WAFoMs</t>
  </si>
  <si>
    <t>FoMa</t>
  </si>
  <si>
    <t>FoMr</t>
  </si>
  <si>
    <t>Observed data from ObsData_356_1279_37.txt</t>
  </si>
  <si>
    <t>Strategy 9b with no confirmation, eyes fixed</t>
  </si>
  <si>
    <t>Visual model V2d with crowding probability cp if (n_crowders &gt; 0), crowding applied to each object, asymetrically between objects differing in eccentricity.</t>
  </si>
  <si>
    <t>Once object properties available with no crowders, scrambling can replace with only non-blank property.</t>
  </si>
  <si>
    <t>Unitary shape. Saccade noise present.</t>
  </si>
  <si>
    <t>MRptF</t>
  </si>
  <si>
    <t>MTgtF</t>
  </si>
  <si>
    <t>CPskip</t>
  </si>
  <si>
    <t>CNskip</t>
  </si>
  <si>
    <t>MaxITF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</si>
</sst>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Menlo"/>
      <family val="2"/>
    </font>
    <font>
      <sz val="11"/>
      <color rgb="FF000000"/>
      <name val="Menlo"/>
      <family val="2"/>
    </font>
    <font>
      <b/>
      <sz val="11"/>
      <color theme="1"/>
      <name val="Menlo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8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1" xfId="0" applyFont="1" applyBorder="1"/>
    <xf numFmtId="0" fontId="0" fillId="0" borderId="1" xfId="0" applyBorder="1"/>
    <xf numFmtId="2" fontId="0" fillId="0" borderId="0" xfId="0" applyNumberFormat="1" applyFont="1"/>
    <xf numFmtId="0" fontId="0" fillId="0" borderId="2" xfId="0" applyBorder="1"/>
    <xf numFmtId="9" fontId="0" fillId="0" borderId="0" xfId="0" applyNumberFormat="1"/>
    <xf numFmtId="1" fontId="0" fillId="0" borderId="0" xfId="0" applyNumberFormat="1"/>
    <xf numFmtId="2" fontId="0" fillId="0" borderId="0" xfId="0" applyNumberFormat="1"/>
    <xf numFmtId="0" fontId="3" fillId="0" borderId="1" xfId="0" applyFont="1" applyFill="1" applyBorder="1"/>
    <xf numFmtId="2" fontId="0" fillId="0" borderId="2" xfId="0" applyNumberFormat="1" applyBorder="1"/>
    <xf numFmtId="0" fontId="3" fillId="0" borderId="0" xfId="0" applyFont="1" applyFill="1" applyBorder="1"/>
    <xf numFmtId="2" fontId="0" fillId="0" borderId="0" xfId="0" applyNumberFormat="1" applyBorder="1"/>
    <xf numFmtId="9" fontId="0" fillId="0" borderId="2" xfId="0" applyNumberFormat="1" applyBorder="1"/>
    <xf numFmtId="0" fontId="4" fillId="0" borderId="0" xfId="0" applyFont="1"/>
    <xf numFmtId="0" fontId="0" fillId="0" borderId="0" xfId="0" applyFont="1"/>
    <xf numFmtId="0" fontId="5" fillId="0" borderId="0" xfId="0" applyFont="1"/>
    <xf numFmtId="0" fontId="6" fillId="0" borderId="0" xfId="0" applyFont="1"/>
    <xf numFmtId="0" fontId="0" fillId="0" borderId="0" xfId="0" applyBorder="1"/>
    <xf numFmtId="164" fontId="0" fillId="0" borderId="2" xfId="0" applyNumberFormat="1" applyBorder="1"/>
  </cellXfs>
  <cellStyles count="8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  <c:pt idx="0">
                  <c:v>400.00099999999998</c:v>
                </c:pt>
                <c:pt idx="1">
                  <c:v>399.98099999999999</c:v>
                </c:pt>
                <c:pt idx="2">
                  <c:v>399.99599999999998</c:v>
                </c:pt>
                <c:pt idx="3">
                  <c:v>400.00200000000001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1B-A84C-897D-55D567420841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  <c:pt idx="0">
                  <c:v>399.98700000000002</c:v>
                </c:pt>
                <c:pt idx="1">
                  <c:v>400.005</c:v>
                </c:pt>
                <c:pt idx="2">
                  <c:v>400.01299999999998</c:v>
                </c:pt>
                <c:pt idx="3">
                  <c:v>399.995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1B-A84C-897D-55D567420841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1B-A84C-897D-55D567420841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1B-A84C-897D-55D567420841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D1B-A84C-897D-55D567420841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D1B-A84C-897D-55D567420841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  <c:pt idx="0">
                    <c:v>39.997300000000003</c:v>
                  </c:pt>
                  <c:pt idx="1">
                    <c:v>56.536200000000001</c:v>
                  </c:pt>
                  <c:pt idx="2">
                    <c:v>42.758400000000002</c:v>
                  </c:pt>
                  <c:pt idx="3">
                    <c:v>45.761600000000001</c:v>
                  </c:pt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  <c:pt idx="0">
                    <c:v>39.997300000000003</c:v>
                  </c:pt>
                  <c:pt idx="1">
                    <c:v>56.536200000000001</c:v>
                  </c:pt>
                  <c:pt idx="2">
                    <c:v>42.758400000000002</c:v>
                  </c:pt>
                  <c:pt idx="3">
                    <c:v>45.761600000000001</c:v>
                  </c:pt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  <c:pt idx="0">
                  <c:v>438.46199999999999</c:v>
                </c:pt>
                <c:pt idx="1">
                  <c:v>435.12599999999998</c:v>
                </c:pt>
                <c:pt idx="2">
                  <c:v>427.31299999999999</c:v>
                </c:pt>
                <c:pt idx="3">
                  <c:v>427.411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D1B-A84C-897D-55D567420841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  <c:pt idx="0">
                    <c:v>43.427399999999999</c:v>
                  </c:pt>
                  <c:pt idx="1">
                    <c:v>35.992400000000004</c:v>
                  </c:pt>
                  <c:pt idx="2">
                    <c:v>40.867100000000001</c:v>
                  </c:pt>
                  <c:pt idx="3">
                    <c:v>39.248699999999999</c:v>
                  </c:pt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  <c:pt idx="0">
                    <c:v>43.427399999999999</c:v>
                  </c:pt>
                  <c:pt idx="1">
                    <c:v>35.992400000000004</c:v>
                  </c:pt>
                  <c:pt idx="2">
                    <c:v>40.867100000000001</c:v>
                  </c:pt>
                  <c:pt idx="3">
                    <c:v>39.248699999999999</c:v>
                  </c:pt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  <c:pt idx="0">
                  <c:v>406.04399999999998</c:v>
                </c:pt>
                <c:pt idx="1">
                  <c:v>408.964</c:v>
                </c:pt>
                <c:pt idx="2">
                  <c:v>415.339</c:v>
                </c:pt>
                <c:pt idx="3">
                  <c:v>417.36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D1B-A84C-897D-55D567420841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D1B-A84C-897D-55D567420841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D1B-A84C-897D-55D567420841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D1B-A84C-897D-55D567420841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D1B-A84C-897D-55D567420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2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4"/>
          <c:order val="0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3DD-D945-BF54-D4E8451E96A8}"/>
            </c:ext>
          </c:extLst>
        </c:ser>
        <c:ser>
          <c:idx val="5"/>
          <c:order val="1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3DD-D945-BF54-D4E8451E96A8}"/>
            </c:ext>
          </c:extLst>
        </c:ser>
        <c:ser>
          <c:idx val="10"/>
          <c:order val="2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3DD-D945-BF54-D4E8451E96A8}"/>
            </c:ext>
          </c:extLst>
        </c:ser>
        <c:ser>
          <c:idx val="11"/>
          <c:order val="3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3DD-D945-BF54-D4E8451E9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2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  <c:pt idx="0">
                  <c:v>400.00099999999998</c:v>
                </c:pt>
                <c:pt idx="1">
                  <c:v>399.98099999999999</c:v>
                </c:pt>
                <c:pt idx="2">
                  <c:v>399.99599999999998</c:v>
                </c:pt>
                <c:pt idx="3">
                  <c:v>400.00200000000001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9B-6348-83CC-DB1ACE5D730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  <c:pt idx="0">
                  <c:v>399.98700000000002</c:v>
                </c:pt>
                <c:pt idx="1">
                  <c:v>400.005</c:v>
                </c:pt>
                <c:pt idx="2">
                  <c:v>400.01299999999998</c:v>
                </c:pt>
                <c:pt idx="3">
                  <c:v>399.995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9B-6348-83CC-DB1ACE5D730A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9B-6348-83CC-DB1ACE5D730A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9B-6348-83CC-DB1ACE5D730A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09B-6348-83CC-DB1ACE5D730A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09B-6348-83CC-DB1ACE5D730A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  <c:pt idx="0">
                    <c:v>39.997300000000003</c:v>
                  </c:pt>
                  <c:pt idx="1">
                    <c:v>56.536200000000001</c:v>
                  </c:pt>
                  <c:pt idx="2">
                    <c:v>42.758400000000002</c:v>
                  </c:pt>
                  <c:pt idx="3">
                    <c:v>45.761600000000001</c:v>
                  </c:pt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  <c:pt idx="0">
                    <c:v>39.997300000000003</c:v>
                  </c:pt>
                  <c:pt idx="1">
                    <c:v>56.536200000000001</c:v>
                  </c:pt>
                  <c:pt idx="2">
                    <c:v>42.758400000000002</c:v>
                  </c:pt>
                  <c:pt idx="3">
                    <c:v>45.761600000000001</c:v>
                  </c:pt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  <c:pt idx="0">
                  <c:v>438.46199999999999</c:v>
                </c:pt>
                <c:pt idx="1">
                  <c:v>435.12599999999998</c:v>
                </c:pt>
                <c:pt idx="2">
                  <c:v>427.31299999999999</c:v>
                </c:pt>
                <c:pt idx="3">
                  <c:v>427.411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09B-6348-83CC-DB1ACE5D730A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  <c:pt idx="0">
                    <c:v>43.427399999999999</c:v>
                  </c:pt>
                  <c:pt idx="1">
                    <c:v>35.992400000000004</c:v>
                  </c:pt>
                  <c:pt idx="2">
                    <c:v>40.867100000000001</c:v>
                  </c:pt>
                  <c:pt idx="3">
                    <c:v>39.248699999999999</c:v>
                  </c:pt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  <c:pt idx="0">
                    <c:v>43.427399999999999</c:v>
                  </c:pt>
                  <c:pt idx="1">
                    <c:v>35.992400000000004</c:v>
                  </c:pt>
                  <c:pt idx="2">
                    <c:v>40.867100000000001</c:v>
                  </c:pt>
                  <c:pt idx="3">
                    <c:v>39.248699999999999</c:v>
                  </c:pt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  <c:pt idx="0">
                  <c:v>406.04399999999998</c:v>
                </c:pt>
                <c:pt idx="1">
                  <c:v>408.964</c:v>
                </c:pt>
                <c:pt idx="2">
                  <c:v>415.339</c:v>
                </c:pt>
                <c:pt idx="3">
                  <c:v>417.36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09B-6348-83CC-DB1ACE5D730A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09B-6348-83CC-DB1ACE5D730A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09B-6348-83CC-DB1ACE5D730A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09B-6348-83CC-DB1ACE5D730A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09B-6348-83CC-DB1ACE5D7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736128"/>
        <c:axId val="1830740160"/>
      </c:scatterChart>
      <c:valAx>
        <c:axId val="183073612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740160"/>
        <c:crosses val="autoZero"/>
        <c:crossBetween val="midCat"/>
      </c:valAx>
      <c:valAx>
        <c:axId val="1830740160"/>
        <c:scaling>
          <c:orientation val="minMax"/>
          <c:max val="50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(ms)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7361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2C-EA41-A6A9-BE84C37F5501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  <c:pt idx="0">
                  <c:v>3.6999999999999998E-2</c:v>
                </c:pt>
                <c:pt idx="1">
                  <c:v>3.5999999999999997E-2</c:v>
                </c:pt>
                <c:pt idx="2">
                  <c:v>3.5999999999999997E-2</c:v>
                </c:pt>
                <c:pt idx="3">
                  <c:v>3.6999999999999998E-2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2C-EA41-A6A9-BE84C37F5501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2C-EA41-A6A9-BE84C37F5501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82C-EA41-A6A9-BE84C37F5501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82C-EA41-A6A9-BE84C37F5501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82C-EA41-A6A9-BE84C37F5501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  <c:pt idx="0">
                    <c:v>8.6102799999999997E-3</c:v>
                  </c:pt>
                  <c:pt idx="1">
                    <c:v>6.4751899999999996E-3</c:v>
                  </c:pt>
                  <c:pt idx="2">
                    <c:v>9.65448E-3</c:v>
                  </c:pt>
                  <c:pt idx="3">
                    <c:v>8.0070599999999999E-3</c:v>
                  </c:pt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  <c:pt idx="0">
                    <c:v>8.6102799999999997E-3</c:v>
                  </c:pt>
                  <c:pt idx="1">
                    <c:v>6.4751899999999996E-3</c:v>
                  </c:pt>
                  <c:pt idx="2">
                    <c:v>9.65448E-3</c:v>
                  </c:pt>
                  <c:pt idx="3">
                    <c:v>8.0070599999999999E-3</c:v>
                  </c:pt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  <c:pt idx="0">
                  <c:v>2.7440699999999998E-2</c:v>
                </c:pt>
                <c:pt idx="1">
                  <c:v>2.42518E-2</c:v>
                </c:pt>
                <c:pt idx="2">
                  <c:v>2.25747E-2</c:v>
                </c:pt>
                <c:pt idx="3">
                  <c:v>1.1165599999999999E-2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82C-EA41-A6A9-BE84C37F5501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  <c:pt idx="0">
                    <c:v>1.06132E-2</c:v>
                  </c:pt>
                  <c:pt idx="1">
                    <c:v>4.8901500000000002E-3</c:v>
                  </c:pt>
                  <c:pt idx="2">
                    <c:v>3.37127E-3</c:v>
                  </c:pt>
                  <c:pt idx="3">
                    <c:v>1.5785500000000001E-2</c:v>
                  </c:pt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  <c:pt idx="0">
                    <c:v>1.06132E-2</c:v>
                  </c:pt>
                  <c:pt idx="1">
                    <c:v>4.8901500000000002E-3</c:v>
                  </c:pt>
                  <c:pt idx="2">
                    <c:v>3.37127E-3</c:v>
                  </c:pt>
                  <c:pt idx="3">
                    <c:v>1.5785500000000001E-2</c:v>
                  </c:pt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  <c:pt idx="0">
                  <c:v>3.7924100000000002E-2</c:v>
                </c:pt>
                <c:pt idx="1">
                  <c:v>3.6034700000000003E-2</c:v>
                </c:pt>
                <c:pt idx="2">
                  <c:v>3.1345900000000003E-2</c:v>
                </c:pt>
                <c:pt idx="3">
                  <c:v>4.32501E-2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82C-EA41-A6A9-BE84C37F5501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82C-EA41-A6A9-BE84C37F5501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82C-EA41-A6A9-BE84C37F5501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82C-EA41-A6A9-BE84C37F5501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82C-EA41-A6A9-BE84C37F5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CE-464E-8A15-08346442C36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  <c:pt idx="0">
                  <c:v>3.6999999999999998E-2</c:v>
                </c:pt>
                <c:pt idx="1">
                  <c:v>3.5999999999999997E-2</c:v>
                </c:pt>
                <c:pt idx="2">
                  <c:v>3.5999999999999997E-2</c:v>
                </c:pt>
                <c:pt idx="3">
                  <c:v>3.6999999999999998E-2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CE-464E-8A15-08346442C36A}"/>
            </c:ext>
          </c:extLst>
        </c:ser>
        <c:ser>
          <c:idx val="6"/>
          <c:order val="2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  <c:pt idx="0">
                    <c:v>8.6102799999999997E-3</c:v>
                  </c:pt>
                  <c:pt idx="1">
                    <c:v>6.4751899999999996E-3</c:v>
                  </c:pt>
                  <c:pt idx="2">
                    <c:v>9.65448E-3</c:v>
                  </c:pt>
                  <c:pt idx="3">
                    <c:v>8.0070599999999999E-3</c:v>
                  </c:pt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  <c:pt idx="0">
                    <c:v>8.6102799999999997E-3</c:v>
                  </c:pt>
                  <c:pt idx="1">
                    <c:v>6.4751899999999996E-3</c:v>
                  </c:pt>
                  <c:pt idx="2">
                    <c:v>9.65448E-3</c:v>
                  </c:pt>
                  <c:pt idx="3">
                    <c:v>8.0070599999999999E-3</c:v>
                  </c:pt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  <c:pt idx="0">
                  <c:v>2.7440699999999998E-2</c:v>
                </c:pt>
                <c:pt idx="1">
                  <c:v>2.42518E-2</c:v>
                </c:pt>
                <c:pt idx="2">
                  <c:v>2.25747E-2</c:v>
                </c:pt>
                <c:pt idx="3">
                  <c:v>1.1165599999999999E-2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2CE-464E-8A15-08346442C36A}"/>
            </c:ext>
          </c:extLst>
        </c:ser>
        <c:ser>
          <c:idx val="7"/>
          <c:order val="3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  <c:pt idx="0">
                    <c:v>1.06132E-2</c:v>
                  </c:pt>
                  <c:pt idx="1">
                    <c:v>4.8901500000000002E-3</c:v>
                  </c:pt>
                  <c:pt idx="2">
                    <c:v>3.37127E-3</c:v>
                  </c:pt>
                  <c:pt idx="3">
                    <c:v>1.5785500000000001E-2</c:v>
                  </c:pt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  <c:pt idx="0">
                    <c:v>1.06132E-2</c:v>
                  </c:pt>
                  <c:pt idx="1">
                    <c:v>4.8901500000000002E-3</c:v>
                  </c:pt>
                  <c:pt idx="2">
                    <c:v>3.37127E-3</c:v>
                  </c:pt>
                  <c:pt idx="3">
                    <c:v>1.5785500000000001E-2</c:v>
                  </c:pt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  <c:pt idx="0">
                  <c:v>3.7924100000000002E-2</c:v>
                </c:pt>
                <c:pt idx="1">
                  <c:v>3.6034700000000003E-2</c:v>
                </c:pt>
                <c:pt idx="2">
                  <c:v>3.1345900000000003E-2</c:v>
                </c:pt>
                <c:pt idx="3">
                  <c:v>4.32501E-2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2CE-464E-8A15-08346442C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25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2"/>
          <c:order val="0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C96-DE4F-8A88-1AC55E75DA93}"/>
            </c:ext>
          </c:extLst>
        </c:ser>
        <c:ser>
          <c:idx val="3"/>
          <c:order val="1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C96-DE4F-8A88-1AC55E75DA93}"/>
            </c:ext>
          </c:extLst>
        </c:ser>
        <c:ser>
          <c:idx val="8"/>
          <c:order val="2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C96-DE4F-8A88-1AC55E75DA93}"/>
            </c:ext>
          </c:extLst>
        </c:ser>
        <c:ser>
          <c:idx val="9"/>
          <c:order val="3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C96-DE4F-8A88-1AC55E75D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4"/>
          <c:order val="0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48C-1740-9FF1-886807E6B7CD}"/>
            </c:ext>
          </c:extLst>
        </c:ser>
        <c:ser>
          <c:idx val="5"/>
          <c:order val="1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48C-1740-9FF1-886807E6B7CD}"/>
            </c:ext>
          </c:extLst>
        </c:ser>
        <c:ser>
          <c:idx val="10"/>
          <c:order val="2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48C-1740-9FF1-886807E6B7CD}"/>
            </c:ext>
          </c:extLst>
        </c:ser>
        <c:ser>
          <c:idx val="11"/>
          <c:order val="3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48C-1740-9FF1-886807E6B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25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16-FA41-88B0-B7DAAC3DE90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  <c:pt idx="0">
                  <c:v>3.6999999999999998E-2</c:v>
                </c:pt>
                <c:pt idx="1">
                  <c:v>3.5999999999999997E-2</c:v>
                </c:pt>
                <c:pt idx="2">
                  <c:v>3.5999999999999997E-2</c:v>
                </c:pt>
                <c:pt idx="3">
                  <c:v>3.6999999999999998E-2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16-FA41-88B0-B7DAAC3DE90A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16-FA41-88B0-B7DAAC3DE90A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116-FA41-88B0-B7DAAC3DE90A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116-FA41-88B0-B7DAAC3DE90A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116-FA41-88B0-B7DAAC3DE90A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  <c:pt idx="0">
                    <c:v>8.6102799999999997E-3</c:v>
                  </c:pt>
                  <c:pt idx="1">
                    <c:v>6.4751899999999996E-3</c:v>
                  </c:pt>
                  <c:pt idx="2">
                    <c:v>9.65448E-3</c:v>
                  </c:pt>
                  <c:pt idx="3">
                    <c:v>8.0070599999999999E-3</c:v>
                  </c:pt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  <c:pt idx="0">
                    <c:v>8.6102799999999997E-3</c:v>
                  </c:pt>
                  <c:pt idx="1">
                    <c:v>6.4751899999999996E-3</c:v>
                  </c:pt>
                  <c:pt idx="2">
                    <c:v>9.65448E-3</c:v>
                  </c:pt>
                  <c:pt idx="3">
                    <c:v>8.0070599999999999E-3</c:v>
                  </c:pt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  <c:pt idx="0">
                  <c:v>2.7440699999999998E-2</c:v>
                </c:pt>
                <c:pt idx="1">
                  <c:v>2.42518E-2</c:v>
                </c:pt>
                <c:pt idx="2">
                  <c:v>2.25747E-2</c:v>
                </c:pt>
                <c:pt idx="3">
                  <c:v>1.1165599999999999E-2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116-FA41-88B0-B7DAAC3DE90A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  <c:pt idx="0">
                    <c:v>1.06132E-2</c:v>
                  </c:pt>
                  <c:pt idx="1">
                    <c:v>4.8901500000000002E-3</c:v>
                  </c:pt>
                  <c:pt idx="2">
                    <c:v>3.37127E-3</c:v>
                  </c:pt>
                  <c:pt idx="3">
                    <c:v>1.5785500000000001E-2</c:v>
                  </c:pt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  <c:pt idx="0">
                    <c:v>1.06132E-2</c:v>
                  </c:pt>
                  <c:pt idx="1">
                    <c:v>4.8901500000000002E-3</c:v>
                  </c:pt>
                  <c:pt idx="2">
                    <c:v>3.37127E-3</c:v>
                  </c:pt>
                  <c:pt idx="3">
                    <c:v>1.5785500000000001E-2</c:v>
                  </c:pt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  <c:pt idx="0">
                  <c:v>3.7924100000000002E-2</c:v>
                </c:pt>
                <c:pt idx="1">
                  <c:v>3.6034700000000003E-2</c:v>
                </c:pt>
                <c:pt idx="2">
                  <c:v>3.1345900000000003E-2</c:v>
                </c:pt>
                <c:pt idx="3">
                  <c:v>4.32501E-2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116-FA41-88B0-B7DAAC3DE90A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116-FA41-88B0-B7DAAC3DE90A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116-FA41-88B0-B7DAAC3DE90A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116-FA41-88B0-B7DAAC3DE90A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116-FA41-88B0-B7DAAC3DE9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  <c:pt idx="0">
                  <c:v>400.00099999999998</c:v>
                </c:pt>
                <c:pt idx="1">
                  <c:v>399.98099999999999</c:v>
                </c:pt>
                <c:pt idx="2">
                  <c:v>399.99599999999998</c:v>
                </c:pt>
                <c:pt idx="3">
                  <c:v>400.00200000000001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14-A043-B469-3A5AA3185814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  <c:pt idx="0">
                  <c:v>399.98700000000002</c:v>
                </c:pt>
                <c:pt idx="1">
                  <c:v>400.005</c:v>
                </c:pt>
                <c:pt idx="2">
                  <c:v>400.01299999999998</c:v>
                </c:pt>
                <c:pt idx="3">
                  <c:v>399.995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14-A043-B469-3A5AA3185814}"/>
            </c:ext>
          </c:extLst>
        </c:ser>
        <c:ser>
          <c:idx val="6"/>
          <c:order val="2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  <c:pt idx="0">
                    <c:v>39.997300000000003</c:v>
                  </c:pt>
                  <c:pt idx="1">
                    <c:v>56.536200000000001</c:v>
                  </c:pt>
                  <c:pt idx="2">
                    <c:v>42.758400000000002</c:v>
                  </c:pt>
                  <c:pt idx="3">
                    <c:v>45.761600000000001</c:v>
                  </c:pt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  <c:pt idx="0">
                    <c:v>39.997300000000003</c:v>
                  </c:pt>
                  <c:pt idx="1">
                    <c:v>56.536200000000001</c:v>
                  </c:pt>
                  <c:pt idx="2">
                    <c:v>42.758400000000002</c:v>
                  </c:pt>
                  <c:pt idx="3">
                    <c:v>45.761600000000001</c:v>
                  </c:pt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  <c:pt idx="0">
                  <c:v>438.46199999999999</c:v>
                </c:pt>
                <c:pt idx="1">
                  <c:v>435.12599999999998</c:v>
                </c:pt>
                <c:pt idx="2">
                  <c:v>427.31299999999999</c:v>
                </c:pt>
                <c:pt idx="3">
                  <c:v>427.411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E14-A043-B469-3A5AA3185814}"/>
            </c:ext>
          </c:extLst>
        </c:ser>
        <c:ser>
          <c:idx val="7"/>
          <c:order val="3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  <c:pt idx="0">
                    <c:v>43.427399999999999</c:v>
                  </c:pt>
                  <c:pt idx="1">
                    <c:v>35.992400000000004</c:v>
                  </c:pt>
                  <c:pt idx="2">
                    <c:v>40.867100000000001</c:v>
                  </c:pt>
                  <c:pt idx="3">
                    <c:v>39.248699999999999</c:v>
                  </c:pt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  <c:pt idx="0">
                    <c:v>43.427399999999999</c:v>
                  </c:pt>
                  <c:pt idx="1">
                    <c:v>35.992400000000004</c:v>
                  </c:pt>
                  <c:pt idx="2">
                    <c:v>40.867100000000001</c:v>
                  </c:pt>
                  <c:pt idx="3">
                    <c:v>39.248699999999999</c:v>
                  </c:pt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  <c:pt idx="0">
                  <c:v>406.04399999999998</c:v>
                </c:pt>
                <c:pt idx="1">
                  <c:v>408.964</c:v>
                </c:pt>
                <c:pt idx="2">
                  <c:v>415.339</c:v>
                </c:pt>
                <c:pt idx="3">
                  <c:v>417.36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E14-A043-B469-3A5AA3185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3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2"/>
          <c:order val="0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DA-5F46-B79E-902CDB4B3E95}"/>
            </c:ext>
          </c:extLst>
        </c:ser>
        <c:ser>
          <c:idx val="3"/>
          <c:order val="1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DA-5F46-B79E-902CDB4B3E95}"/>
            </c:ext>
          </c:extLst>
        </c:ser>
        <c:ser>
          <c:idx val="8"/>
          <c:order val="2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0DA-5F46-B79E-902CDB4B3E95}"/>
            </c:ext>
          </c:extLst>
        </c:ser>
        <c:ser>
          <c:idx val="9"/>
          <c:order val="3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0DA-5F46-B79E-902CDB4B3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3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817087</xdr:colOff>
      <xdr:row>3</xdr:row>
      <xdr:rowOff>2723</xdr:rowOff>
    </xdr:from>
    <xdr:to>
      <xdr:col>33</xdr:col>
      <xdr:colOff>121501</xdr:colOff>
      <xdr:row>34</xdr:row>
      <xdr:rowOff>9072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4617</xdr:colOff>
      <xdr:row>2</xdr:row>
      <xdr:rowOff>181429</xdr:rowOff>
    </xdr:from>
    <xdr:to>
      <xdr:col>44</xdr:col>
      <xdr:colOff>135025</xdr:colOff>
      <xdr:row>66</xdr:row>
      <xdr:rowOff>34307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824674</xdr:colOff>
      <xdr:row>35</xdr:row>
      <xdr:rowOff>181427</xdr:rowOff>
    </xdr:from>
    <xdr:to>
      <xdr:col>33</xdr:col>
      <xdr:colOff>129088</xdr:colOff>
      <xdr:row>67</xdr:row>
      <xdr:rowOff>187777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0</xdr:colOff>
      <xdr:row>36</xdr:row>
      <xdr:rowOff>0</xdr:rowOff>
    </xdr:from>
    <xdr:to>
      <xdr:col>55</xdr:col>
      <xdr:colOff>129090</xdr:colOff>
      <xdr:row>68</xdr:row>
      <xdr:rowOff>6350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56</xdr:col>
      <xdr:colOff>0</xdr:colOff>
      <xdr:row>36</xdr:row>
      <xdr:rowOff>0</xdr:rowOff>
    </xdr:from>
    <xdr:to>
      <xdr:col>66</xdr:col>
      <xdr:colOff>129089</xdr:colOff>
      <xdr:row>68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67</xdr:col>
      <xdr:colOff>0</xdr:colOff>
      <xdr:row>36</xdr:row>
      <xdr:rowOff>0</xdr:rowOff>
    </xdr:from>
    <xdr:to>
      <xdr:col>77</xdr:col>
      <xdr:colOff>129090</xdr:colOff>
      <xdr:row>68</xdr:row>
      <xdr:rowOff>6350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0</xdr:colOff>
      <xdr:row>75</xdr:row>
      <xdr:rowOff>0</xdr:rowOff>
    </xdr:from>
    <xdr:to>
      <xdr:col>33</xdr:col>
      <xdr:colOff>129090</xdr:colOff>
      <xdr:row>107</xdr:row>
      <xdr:rowOff>6350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45</xdr:col>
      <xdr:colOff>0</xdr:colOff>
      <xdr:row>3</xdr:row>
      <xdr:rowOff>0</xdr:rowOff>
    </xdr:from>
    <xdr:to>
      <xdr:col>55</xdr:col>
      <xdr:colOff>129090</xdr:colOff>
      <xdr:row>34</xdr:row>
      <xdr:rowOff>6349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CDDDE4C-A077-B740-845F-EC6DDEAF1E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56</xdr:col>
      <xdr:colOff>0</xdr:colOff>
      <xdr:row>3</xdr:row>
      <xdr:rowOff>0</xdr:rowOff>
    </xdr:from>
    <xdr:to>
      <xdr:col>66</xdr:col>
      <xdr:colOff>129089</xdr:colOff>
      <xdr:row>34</xdr:row>
      <xdr:rowOff>6349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399678D3-8373-2045-8836-A322811534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67</xdr:col>
      <xdr:colOff>0</xdr:colOff>
      <xdr:row>3</xdr:row>
      <xdr:rowOff>0</xdr:rowOff>
    </xdr:from>
    <xdr:to>
      <xdr:col>77</xdr:col>
      <xdr:colOff>129090</xdr:colOff>
      <xdr:row>34</xdr:row>
      <xdr:rowOff>6349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A180F37-B572-DE4E-A983-60BAAC7998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B112"/>
  <sheetViews>
    <sheetView tabSelected="1" topLeftCell="A10" zoomScale="77" zoomScaleNormal="75" zoomScalePageLayoutView="75" workbookViewId="0">
      <selection activeCell="O69" sqref="O69"/>
    </sheetView>
  </sheetViews>
  <sheetFormatPr baseColWidth="10" defaultRowHeight="16" x14ac:dyDescent="0.2"/>
  <cols>
    <col min="1" max="2" width="9.1640625" customWidth="1"/>
    <col min="3" max="3" width="7.83203125" customWidth="1"/>
    <col min="4" max="4" width="8.1640625" customWidth="1"/>
    <col min="5" max="5" width="11.83203125" customWidth="1"/>
    <col min="6" max="6" width="10.6640625" customWidth="1"/>
    <col min="10" max="10" width="7.5" customWidth="1"/>
    <col min="11" max="13" width="8" customWidth="1"/>
    <col min="14" max="14" width="10.1640625" customWidth="1"/>
    <col min="16" max="16" width="11" customWidth="1"/>
  </cols>
  <sheetData>
    <row r="2" spans="1:23" x14ac:dyDescent="0.2">
      <c r="C2" s="2" t="s">
        <v>12</v>
      </c>
      <c r="D2" s="2"/>
      <c r="E2" s="2"/>
      <c r="F2" s="3" t="s">
        <v>9</v>
      </c>
      <c r="G2" s="3"/>
      <c r="H2" s="2" t="s">
        <v>7</v>
      </c>
      <c r="J2" s="3" t="s">
        <v>10</v>
      </c>
      <c r="K2" s="4"/>
      <c r="L2" s="19"/>
      <c r="M2" s="19"/>
      <c r="O2" s="2" t="s">
        <v>22</v>
      </c>
      <c r="R2" s="2" t="s">
        <v>23</v>
      </c>
      <c r="U2" s="2" t="s">
        <v>27</v>
      </c>
    </row>
    <row r="3" spans="1:23" x14ac:dyDescent="0.2">
      <c r="A3" s="2" t="s">
        <v>13</v>
      </c>
      <c r="B3" s="2" t="s">
        <v>38</v>
      </c>
      <c r="C3" s="2" t="s">
        <v>5</v>
      </c>
      <c r="D3" s="2" t="s">
        <v>11</v>
      </c>
      <c r="E3" s="2" t="s">
        <v>1</v>
      </c>
      <c r="F3" s="2" t="s">
        <v>8</v>
      </c>
      <c r="G3" s="2" t="s">
        <v>6</v>
      </c>
      <c r="H3" s="2" t="s">
        <v>8</v>
      </c>
      <c r="I3" s="2" t="s">
        <v>6</v>
      </c>
      <c r="J3" s="2" t="s">
        <v>14</v>
      </c>
      <c r="K3" s="2" t="s">
        <v>6</v>
      </c>
      <c r="L3" s="2"/>
      <c r="M3" s="2"/>
      <c r="O3" s="3" t="s">
        <v>24</v>
      </c>
      <c r="P3" s="3" t="s">
        <v>25</v>
      </c>
      <c r="Q3" s="3" t="s">
        <v>26</v>
      </c>
      <c r="R3" s="3" t="s">
        <v>24</v>
      </c>
      <c r="S3" s="3" t="s">
        <v>25</v>
      </c>
      <c r="T3" s="3" t="s">
        <v>26</v>
      </c>
      <c r="U3" s="10" t="s">
        <v>28</v>
      </c>
      <c r="V3" s="10" t="s">
        <v>29</v>
      </c>
      <c r="W3" s="12" t="s">
        <v>30</v>
      </c>
    </row>
    <row r="4" spans="1:23" x14ac:dyDescent="0.2">
      <c r="A4" t="s">
        <v>3</v>
      </c>
      <c r="B4">
        <v>1279</v>
      </c>
      <c r="C4">
        <v>0</v>
      </c>
      <c r="D4">
        <v>3</v>
      </c>
      <c r="E4">
        <v>4</v>
      </c>
      <c r="F4">
        <v>438.46199999999999</v>
      </c>
      <c r="G4">
        <v>39.997300000000003</v>
      </c>
      <c r="H4">
        <v>387.041</v>
      </c>
      <c r="I4">
        <v>71.574399999999997</v>
      </c>
      <c r="J4">
        <v>2.7440699999999998E-2</v>
      </c>
      <c r="K4">
        <v>8.6102799999999997E-3</v>
      </c>
      <c r="O4" s="9">
        <f>SLOPE($F4:$F7,$D4:$D7)</f>
        <v>-0.7815141242937842</v>
      </c>
      <c r="P4" s="8">
        <f>INTERCEPT($F4:$F7,$D4:$D7)</f>
        <v>439.69776271186436</v>
      </c>
      <c r="Q4" s="9">
        <f>RSQ($F4:$F7,$D4:$D7)</f>
        <v>0.85768916777195137</v>
      </c>
      <c r="R4" s="9">
        <f>SLOPE($F8:$F11,$D8:$D11)</f>
        <v>0.77831073446327859</v>
      </c>
      <c r="S4" s="8">
        <f>INTERCEPT($F8:$F11,$D8:$D11)</f>
        <v>404.33822033898298</v>
      </c>
      <c r="T4" s="9">
        <f>RSQ($F8:$F11,$D8:$D11)</f>
        <v>0.95112092869596687</v>
      </c>
      <c r="U4" s="1">
        <f>AVERAGE($J4:$J7)</f>
        <v>2.1358200000000001E-2</v>
      </c>
      <c r="V4" s="1">
        <f>AVERAGE($J8:$J11)</f>
        <v>3.7138699999999997E-2</v>
      </c>
      <c r="W4">
        <f>O4/R4</f>
        <v>-1.0041158237817633</v>
      </c>
    </row>
    <row r="5" spans="1:23" x14ac:dyDescent="0.2">
      <c r="A5" t="s">
        <v>3</v>
      </c>
      <c r="B5">
        <v>1279</v>
      </c>
      <c r="C5">
        <v>0</v>
      </c>
      <c r="D5">
        <v>6</v>
      </c>
      <c r="E5">
        <v>4</v>
      </c>
      <c r="F5">
        <v>435.12599999999998</v>
      </c>
      <c r="G5">
        <v>56.536200000000001</v>
      </c>
      <c r="H5">
        <v>433.03199999999998</v>
      </c>
      <c r="I5">
        <v>128.07499999999999</v>
      </c>
      <c r="J5">
        <v>2.42518E-2</v>
      </c>
      <c r="K5">
        <v>6.4751899999999996E-3</v>
      </c>
    </row>
    <row r="6" spans="1:23" x14ac:dyDescent="0.2">
      <c r="A6" t="s">
        <v>3</v>
      </c>
      <c r="B6">
        <v>1279</v>
      </c>
      <c r="C6">
        <v>0</v>
      </c>
      <c r="D6">
        <v>12</v>
      </c>
      <c r="E6">
        <v>4</v>
      </c>
      <c r="F6">
        <v>427.31299999999999</v>
      </c>
      <c r="G6">
        <v>42.758400000000002</v>
      </c>
      <c r="H6">
        <v>391.1</v>
      </c>
      <c r="I6">
        <v>64.037199999999999</v>
      </c>
      <c r="J6">
        <v>2.25747E-2</v>
      </c>
      <c r="K6">
        <v>9.65448E-3</v>
      </c>
    </row>
    <row r="7" spans="1:23" x14ac:dyDescent="0.2">
      <c r="A7" t="s">
        <v>3</v>
      </c>
      <c r="B7">
        <v>1279</v>
      </c>
      <c r="C7">
        <v>0</v>
      </c>
      <c r="D7">
        <v>18</v>
      </c>
      <c r="E7">
        <v>4</v>
      </c>
      <c r="F7">
        <v>427.411</v>
      </c>
      <c r="G7">
        <v>45.761600000000001</v>
      </c>
      <c r="H7">
        <v>374.36</v>
      </c>
      <c r="I7">
        <v>83.240099999999998</v>
      </c>
      <c r="J7">
        <v>1.1165599999999999E-2</v>
      </c>
      <c r="K7">
        <v>8.0070599999999999E-3</v>
      </c>
    </row>
    <row r="8" spans="1:23" x14ac:dyDescent="0.2">
      <c r="A8" t="s">
        <v>3</v>
      </c>
      <c r="B8">
        <v>1279</v>
      </c>
      <c r="C8">
        <v>1</v>
      </c>
      <c r="D8">
        <v>3</v>
      </c>
      <c r="E8">
        <v>4</v>
      </c>
      <c r="F8">
        <v>406.04399999999998</v>
      </c>
      <c r="G8">
        <v>43.427399999999999</v>
      </c>
      <c r="H8">
        <v>417.83300000000003</v>
      </c>
      <c r="I8">
        <v>67.748099999999994</v>
      </c>
      <c r="J8">
        <v>3.7924100000000002E-2</v>
      </c>
      <c r="K8">
        <v>1.06132E-2</v>
      </c>
    </row>
    <row r="9" spans="1:23" x14ac:dyDescent="0.2">
      <c r="A9" t="s">
        <v>3</v>
      </c>
      <c r="B9">
        <v>1279</v>
      </c>
      <c r="C9">
        <v>1</v>
      </c>
      <c r="D9">
        <v>6</v>
      </c>
      <c r="E9">
        <v>4</v>
      </c>
      <c r="F9">
        <v>408.964</v>
      </c>
      <c r="G9">
        <v>35.992400000000004</v>
      </c>
      <c r="H9">
        <v>382.57900000000001</v>
      </c>
      <c r="I9">
        <v>49.206600000000002</v>
      </c>
      <c r="J9">
        <v>3.6034700000000003E-2</v>
      </c>
      <c r="K9">
        <v>4.8901500000000002E-3</v>
      </c>
    </row>
    <row r="10" spans="1:23" x14ac:dyDescent="0.2">
      <c r="A10" t="s">
        <v>3</v>
      </c>
      <c r="B10">
        <v>1279</v>
      </c>
      <c r="C10">
        <v>1</v>
      </c>
      <c r="D10">
        <v>12</v>
      </c>
      <c r="E10">
        <v>4</v>
      </c>
      <c r="F10">
        <v>415.339</v>
      </c>
      <c r="G10">
        <v>40.867100000000001</v>
      </c>
      <c r="H10">
        <v>379.404</v>
      </c>
      <c r="I10">
        <v>47.119700000000002</v>
      </c>
      <c r="J10">
        <v>3.1345900000000003E-2</v>
      </c>
      <c r="K10">
        <v>3.37127E-3</v>
      </c>
    </row>
    <row r="11" spans="1:23" x14ac:dyDescent="0.2">
      <c r="A11" t="s">
        <v>3</v>
      </c>
      <c r="B11">
        <v>1279</v>
      </c>
      <c r="C11">
        <v>1</v>
      </c>
      <c r="D11">
        <v>18</v>
      </c>
      <c r="E11">
        <v>4</v>
      </c>
      <c r="F11">
        <v>417.36</v>
      </c>
      <c r="G11">
        <v>39.248699999999999</v>
      </c>
      <c r="H11">
        <v>385.238</v>
      </c>
      <c r="I11">
        <v>60.6922</v>
      </c>
      <c r="J11">
        <v>4.32501E-2</v>
      </c>
      <c r="K11">
        <v>1.5785500000000001E-2</v>
      </c>
    </row>
    <row r="12" spans="1:23" x14ac:dyDescent="0.2">
      <c r="A12" t="s">
        <v>4</v>
      </c>
      <c r="C12">
        <v>0</v>
      </c>
      <c r="D12">
        <v>3</v>
      </c>
      <c r="O12" s="8"/>
      <c r="P12" s="8"/>
      <c r="Q12" s="9"/>
      <c r="R12" s="8"/>
      <c r="S12" s="8"/>
      <c r="T12" s="9"/>
      <c r="U12" s="9"/>
      <c r="V12" s="9"/>
    </row>
    <row r="13" spans="1:23" x14ac:dyDescent="0.2">
      <c r="A13" t="s">
        <v>4</v>
      </c>
      <c r="C13">
        <v>0</v>
      </c>
      <c r="D13">
        <v>6</v>
      </c>
    </row>
    <row r="14" spans="1:23" x14ac:dyDescent="0.2">
      <c r="A14" t="s">
        <v>4</v>
      </c>
      <c r="C14">
        <v>0</v>
      </c>
      <c r="D14">
        <v>12</v>
      </c>
    </row>
    <row r="15" spans="1:23" x14ac:dyDescent="0.2">
      <c r="A15" t="s">
        <v>4</v>
      </c>
      <c r="C15">
        <v>0</v>
      </c>
      <c r="D15">
        <v>18</v>
      </c>
    </row>
    <row r="16" spans="1:23" x14ac:dyDescent="0.2">
      <c r="A16" t="s">
        <v>4</v>
      </c>
      <c r="C16">
        <v>1</v>
      </c>
      <c r="D16">
        <v>3</v>
      </c>
    </row>
    <row r="17" spans="1:23" x14ac:dyDescent="0.2">
      <c r="A17" t="s">
        <v>4</v>
      </c>
      <c r="C17">
        <v>1</v>
      </c>
      <c r="D17">
        <v>6</v>
      </c>
    </row>
    <row r="18" spans="1:23" x14ac:dyDescent="0.2">
      <c r="A18" t="s">
        <v>4</v>
      </c>
      <c r="C18">
        <v>1</v>
      </c>
      <c r="D18">
        <v>12</v>
      </c>
    </row>
    <row r="19" spans="1:23" x14ac:dyDescent="0.2">
      <c r="A19" t="s">
        <v>4</v>
      </c>
      <c r="C19">
        <v>1</v>
      </c>
      <c r="D19">
        <v>18</v>
      </c>
    </row>
    <row r="20" spans="1:23" x14ac:dyDescent="0.2">
      <c r="A20" t="s">
        <v>2</v>
      </c>
      <c r="C20">
        <v>0</v>
      </c>
      <c r="D20">
        <v>3</v>
      </c>
    </row>
    <row r="21" spans="1:23" x14ac:dyDescent="0.2">
      <c r="A21" t="s">
        <v>2</v>
      </c>
      <c r="C21">
        <v>0</v>
      </c>
      <c r="D21">
        <v>6</v>
      </c>
    </row>
    <row r="22" spans="1:23" x14ac:dyDescent="0.2">
      <c r="A22" t="s">
        <v>2</v>
      </c>
      <c r="C22">
        <v>0</v>
      </c>
      <c r="D22">
        <v>12</v>
      </c>
    </row>
    <row r="23" spans="1:23" x14ac:dyDescent="0.2">
      <c r="A23" t="s">
        <v>2</v>
      </c>
      <c r="C23">
        <v>0</v>
      </c>
      <c r="D23">
        <v>18</v>
      </c>
    </row>
    <row r="24" spans="1:23" x14ac:dyDescent="0.2">
      <c r="A24" t="s">
        <v>2</v>
      </c>
      <c r="C24">
        <v>1</v>
      </c>
      <c r="D24">
        <v>3</v>
      </c>
    </row>
    <row r="25" spans="1:23" x14ac:dyDescent="0.2">
      <c r="A25" t="s">
        <v>2</v>
      </c>
      <c r="C25">
        <v>1</v>
      </c>
      <c r="D25">
        <v>6</v>
      </c>
    </row>
    <row r="26" spans="1:23" x14ac:dyDescent="0.2">
      <c r="A26" t="s">
        <v>2</v>
      </c>
      <c r="C26">
        <v>1</v>
      </c>
      <c r="D26">
        <v>12</v>
      </c>
    </row>
    <row r="27" spans="1:23" x14ac:dyDescent="0.2">
      <c r="A27" t="s">
        <v>2</v>
      </c>
      <c r="C27">
        <v>1</v>
      </c>
      <c r="D27">
        <v>18</v>
      </c>
    </row>
    <row r="28" spans="1:23" x14ac:dyDescent="0.2">
      <c r="E28" s="6" t="s">
        <v>19</v>
      </c>
      <c r="F28" s="11">
        <f t="shared" ref="F28:W28" si="0">AVERAGE(F4:F27)</f>
        <v>422.00237499999997</v>
      </c>
      <c r="G28" s="11">
        <f t="shared" si="0"/>
        <v>43.073637499999997</v>
      </c>
      <c r="H28" s="11">
        <f t="shared" si="0"/>
        <v>393.823375</v>
      </c>
      <c r="I28" s="11">
        <f t="shared" si="0"/>
        <v>71.461662500000003</v>
      </c>
      <c r="J28" s="11">
        <f t="shared" si="0"/>
        <v>2.9248450000000002E-2</v>
      </c>
      <c r="K28" s="13">
        <f t="shared" si="0"/>
        <v>8.4258912500000012E-3</v>
      </c>
      <c r="L28" s="13"/>
      <c r="M28" s="13"/>
      <c r="N28" s="13" t="s">
        <v>0</v>
      </c>
      <c r="O28" s="11">
        <f t="shared" si="0"/>
        <v>-0.7815141242937842</v>
      </c>
      <c r="P28" s="11">
        <f t="shared" si="0"/>
        <v>439.69776271186436</v>
      </c>
      <c r="Q28" s="11">
        <f t="shared" si="0"/>
        <v>0.85768916777195137</v>
      </c>
      <c r="R28" s="11">
        <f t="shared" si="0"/>
        <v>0.77831073446327859</v>
      </c>
      <c r="S28" s="11">
        <f t="shared" si="0"/>
        <v>404.33822033898298</v>
      </c>
      <c r="T28" s="11">
        <f t="shared" si="0"/>
        <v>0.95112092869596687</v>
      </c>
      <c r="U28" s="11">
        <f t="shared" si="0"/>
        <v>2.1358200000000001E-2</v>
      </c>
      <c r="V28" s="11">
        <f t="shared" si="0"/>
        <v>3.7138699999999997E-2</v>
      </c>
      <c r="W28" s="11">
        <f t="shared" si="0"/>
        <v>-1.0041158237817633</v>
      </c>
    </row>
    <row r="29" spans="1:23" x14ac:dyDescent="0.2">
      <c r="A29" t="s">
        <v>18</v>
      </c>
    </row>
    <row r="30" spans="1:23" x14ac:dyDescent="0.2">
      <c r="E30" s="16" t="s">
        <v>31</v>
      </c>
      <c r="F30" s="16" t="s">
        <v>15</v>
      </c>
      <c r="G30" s="16" t="s">
        <v>35</v>
      </c>
      <c r="H30" s="16" t="s">
        <v>36</v>
      </c>
      <c r="I30" s="16" t="s">
        <v>37</v>
      </c>
      <c r="J30" t="s">
        <v>21</v>
      </c>
      <c r="L30" t="s">
        <v>57</v>
      </c>
    </row>
    <row r="31" spans="1:23" x14ac:dyDescent="0.2">
      <c r="A31" t="s">
        <v>3</v>
      </c>
      <c r="C31" t="s">
        <v>16</v>
      </c>
      <c r="D31">
        <v>3</v>
      </c>
      <c r="E31">
        <f>E78</f>
        <v>979940</v>
      </c>
      <c r="F31">
        <f t="shared" ref="F31:I31" si="1">F78</f>
        <v>400.00099999999998</v>
      </c>
      <c r="G31">
        <f t="shared" si="1"/>
        <v>0.02</v>
      </c>
      <c r="H31">
        <f t="shared" si="1"/>
        <v>0</v>
      </c>
      <c r="I31">
        <f t="shared" si="1"/>
        <v>0</v>
      </c>
      <c r="J31" s="7">
        <f t="shared" ref="J31" si="2">ABS(F4-F31)/F4</f>
        <v>8.7717977840725117E-2</v>
      </c>
      <c r="K31" s="7">
        <f>ABS(J4-G31)/J4</f>
        <v>0.27115561920796477</v>
      </c>
      <c r="L31" s="9">
        <f>ABS(F4-F31)</f>
        <v>38.461000000000013</v>
      </c>
      <c r="M31" s="1">
        <f>ABS(J4-G31)</f>
        <v>7.440699999999998E-3</v>
      </c>
      <c r="O31" s="8">
        <f>SLOPE($F31:$F34,$D31:$D34)</f>
        <v>5.423728813575585E-4</v>
      </c>
      <c r="P31" s="8">
        <f>INTERCEPT($F31:$F34,$D31:$D34)</f>
        <v>399.98971186440679</v>
      </c>
      <c r="Q31" s="9">
        <f>RSQ($F31:$F34,$D31:$D34)</f>
        <v>0.13847818247470292</v>
      </c>
      <c r="R31" s="8">
        <f>SLOPE($F35:$F38,$D35:$D38)</f>
        <v>4.2937853107228506E-4</v>
      </c>
      <c r="S31" s="8">
        <f>INTERCEPT($F35:$F38,$D35:$D38)</f>
        <v>399.99581355932207</v>
      </c>
      <c r="T31" s="9">
        <f>RSQ($F35:$F38,$D35:$D38)</f>
        <v>6.30788048225151E-2</v>
      </c>
      <c r="U31" s="9">
        <f>AVERAGE($J31:$J34)</f>
        <v>7.4135758796643192E-2</v>
      </c>
      <c r="V31" s="9">
        <f>AVERAGE($J35:$J38)</f>
        <v>2.8832605173689657E-2</v>
      </c>
      <c r="W31">
        <f>O31/R31</f>
        <v>1.2631578947440458</v>
      </c>
    </row>
    <row r="32" spans="1:23" x14ac:dyDescent="0.2">
      <c r="A32" t="s">
        <v>3</v>
      </c>
      <c r="C32" t="s">
        <v>16</v>
      </c>
      <c r="D32">
        <v>6</v>
      </c>
      <c r="E32">
        <f t="shared" ref="E32:I38" si="3">E79</f>
        <v>979986</v>
      </c>
      <c r="F32">
        <f t="shared" si="3"/>
        <v>399.98099999999999</v>
      </c>
      <c r="G32">
        <f t="shared" si="3"/>
        <v>0.02</v>
      </c>
      <c r="H32">
        <f t="shared" si="3"/>
        <v>0</v>
      </c>
      <c r="I32">
        <f t="shared" si="3"/>
        <v>0</v>
      </c>
      <c r="J32" s="7">
        <f t="shared" ref="J32:J38" si="4">ABS(F5-F32)/F5</f>
        <v>8.0769708084554775E-2</v>
      </c>
      <c r="K32" s="7">
        <f t="shared" ref="K32:K38" si="5">ABS(J5-G32)/J5</f>
        <v>0.17531894539786738</v>
      </c>
      <c r="L32" s="9">
        <f t="shared" ref="L32:L38" si="6">ABS(F5-F32)</f>
        <v>35.144999999999982</v>
      </c>
      <c r="M32" s="1">
        <f t="shared" ref="M32:M38" si="7">ABS(J5-G32)</f>
        <v>4.2518E-3</v>
      </c>
    </row>
    <row r="33" spans="1:22" x14ac:dyDescent="0.2">
      <c r="A33" t="s">
        <v>3</v>
      </c>
      <c r="C33" t="s">
        <v>16</v>
      </c>
      <c r="D33">
        <v>12</v>
      </c>
      <c r="E33">
        <f t="shared" si="3"/>
        <v>980238</v>
      </c>
      <c r="F33">
        <f t="shared" si="3"/>
        <v>399.99599999999998</v>
      </c>
      <c r="G33">
        <f t="shared" si="3"/>
        <v>0.02</v>
      </c>
      <c r="H33">
        <f t="shared" si="3"/>
        <v>0</v>
      </c>
      <c r="I33">
        <f t="shared" si="3"/>
        <v>0</v>
      </c>
      <c r="J33" s="7">
        <f t="shared" si="4"/>
        <v>6.3927378759831802E-2</v>
      </c>
      <c r="K33" s="7">
        <f t="shared" si="5"/>
        <v>0.11405245695402372</v>
      </c>
      <c r="L33" s="9">
        <f t="shared" si="6"/>
        <v>27.317000000000007</v>
      </c>
      <c r="M33" s="1">
        <f t="shared" si="7"/>
        <v>2.5746999999999992E-3</v>
      </c>
      <c r="O33" t="s">
        <v>0</v>
      </c>
    </row>
    <row r="34" spans="1:22" x14ac:dyDescent="0.2">
      <c r="A34" t="s">
        <v>3</v>
      </c>
      <c r="C34" t="s">
        <v>16</v>
      </c>
      <c r="D34">
        <v>18</v>
      </c>
      <c r="E34">
        <f t="shared" si="3"/>
        <v>980018</v>
      </c>
      <c r="F34">
        <f t="shared" si="3"/>
        <v>400.00200000000001</v>
      </c>
      <c r="G34">
        <f t="shared" si="3"/>
        <v>0.02</v>
      </c>
      <c r="H34">
        <f t="shared" si="3"/>
        <v>0</v>
      </c>
      <c r="I34">
        <f t="shared" si="3"/>
        <v>0</v>
      </c>
      <c r="J34" s="7">
        <f t="shared" si="4"/>
        <v>6.4127970501461101E-2</v>
      </c>
      <c r="K34" s="7">
        <f t="shared" si="5"/>
        <v>0.79121587733753684</v>
      </c>
      <c r="L34" s="9">
        <f t="shared" si="6"/>
        <v>27.408999999999992</v>
      </c>
      <c r="M34" s="1">
        <f t="shared" si="7"/>
        <v>8.8344000000000009E-3</v>
      </c>
    </row>
    <row r="35" spans="1:22" x14ac:dyDescent="0.2">
      <c r="A35" t="s">
        <v>3</v>
      </c>
      <c r="C35" t="s">
        <v>17</v>
      </c>
      <c r="D35">
        <v>3</v>
      </c>
      <c r="E35">
        <f t="shared" si="3"/>
        <v>963404</v>
      </c>
      <c r="F35">
        <f t="shared" si="3"/>
        <v>399.98700000000002</v>
      </c>
      <c r="G35">
        <f t="shared" si="3"/>
        <v>3.6999999999999998E-2</v>
      </c>
      <c r="H35">
        <f t="shared" si="3"/>
        <v>0</v>
      </c>
      <c r="I35">
        <f t="shared" si="3"/>
        <v>0</v>
      </c>
      <c r="J35" s="7">
        <f t="shared" si="4"/>
        <v>1.491710258001586E-2</v>
      </c>
      <c r="K35" s="7">
        <f t="shared" si="5"/>
        <v>2.4367091110929568E-2</v>
      </c>
      <c r="L35" s="9">
        <f t="shared" si="6"/>
        <v>6.0569999999999595</v>
      </c>
      <c r="M35" s="1">
        <f t="shared" si="7"/>
        <v>9.2410000000000408E-4</v>
      </c>
    </row>
    <row r="36" spans="1:22" x14ac:dyDescent="0.2">
      <c r="A36" t="s">
        <v>3</v>
      </c>
      <c r="C36" t="s">
        <v>17</v>
      </c>
      <c r="D36">
        <v>6</v>
      </c>
      <c r="E36">
        <f t="shared" si="3"/>
        <v>963503</v>
      </c>
      <c r="F36">
        <f t="shared" si="3"/>
        <v>400.005</v>
      </c>
      <c r="G36">
        <f t="shared" si="3"/>
        <v>3.5999999999999997E-2</v>
      </c>
      <c r="H36">
        <f t="shared" si="3"/>
        <v>0</v>
      </c>
      <c r="I36">
        <f t="shared" si="3"/>
        <v>0</v>
      </c>
      <c r="J36" s="7">
        <f t="shared" si="4"/>
        <v>2.1906573683747231E-2</v>
      </c>
      <c r="K36" s="7">
        <f t="shared" si="5"/>
        <v>9.6296070176817223E-4</v>
      </c>
      <c r="L36" s="9">
        <f t="shared" si="6"/>
        <v>8.9590000000000032</v>
      </c>
      <c r="M36" s="1">
        <f t="shared" si="7"/>
        <v>3.470000000000556E-5</v>
      </c>
    </row>
    <row r="37" spans="1:22" x14ac:dyDescent="0.2">
      <c r="A37" t="s">
        <v>3</v>
      </c>
      <c r="C37" t="s">
        <v>17</v>
      </c>
      <c r="D37">
        <v>12</v>
      </c>
      <c r="E37">
        <f t="shared" si="3"/>
        <v>963636</v>
      </c>
      <c r="F37">
        <f t="shared" si="3"/>
        <v>400.01299999999998</v>
      </c>
      <c r="G37">
        <f t="shared" si="3"/>
        <v>3.5999999999999997E-2</v>
      </c>
      <c r="H37">
        <f t="shared" si="3"/>
        <v>0</v>
      </c>
      <c r="I37">
        <f t="shared" si="3"/>
        <v>0</v>
      </c>
      <c r="J37" s="7">
        <f t="shared" si="4"/>
        <v>3.6899978090186622E-2</v>
      </c>
      <c r="K37" s="7">
        <f t="shared" si="5"/>
        <v>0.14847555820697425</v>
      </c>
      <c r="L37" s="9">
        <f t="shared" si="6"/>
        <v>15.326000000000022</v>
      </c>
      <c r="M37" s="1">
        <f t="shared" si="7"/>
        <v>4.6540999999999944E-3</v>
      </c>
    </row>
    <row r="38" spans="1:22" x14ac:dyDescent="0.2">
      <c r="A38" t="s">
        <v>3</v>
      </c>
      <c r="C38" t="s">
        <v>17</v>
      </c>
      <c r="D38">
        <v>18</v>
      </c>
      <c r="E38">
        <f t="shared" si="3"/>
        <v>963468</v>
      </c>
      <c r="F38">
        <f t="shared" si="3"/>
        <v>399.995</v>
      </c>
      <c r="G38">
        <f t="shared" si="3"/>
        <v>3.6999999999999998E-2</v>
      </c>
      <c r="H38">
        <f t="shared" si="3"/>
        <v>0</v>
      </c>
      <c r="I38">
        <f t="shared" si="3"/>
        <v>0</v>
      </c>
      <c r="J38" s="7">
        <f t="shared" si="4"/>
        <v>4.1606766340808912E-2</v>
      </c>
      <c r="K38" s="7">
        <f t="shared" si="5"/>
        <v>0.14451064853029244</v>
      </c>
      <c r="L38" s="9">
        <f t="shared" si="6"/>
        <v>17.365000000000009</v>
      </c>
      <c r="M38" s="1">
        <f t="shared" si="7"/>
        <v>6.2501000000000015E-3</v>
      </c>
    </row>
    <row r="39" spans="1:22" x14ac:dyDescent="0.2">
      <c r="A39" t="s">
        <v>4</v>
      </c>
      <c r="C39" t="s">
        <v>16</v>
      </c>
      <c r="D39">
        <v>3</v>
      </c>
      <c r="J39" s="7"/>
      <c r="K39" s="7"/>
      <c r="L39" s="9"/>
      <c r="M39" s="1"/>
      <c r="O39" s="8"/>
      <c r="P39" s="8"/>
      <c r="Q39" s="9"/>
      <c r="R39" s="8"/>
      <c r="S39" s="8"/>
      <c r="T39" s="9"/>
      <c r="U39" s="9"/>
      <c r="V39" s="9"/>
    </row>
    <row r="40" spans="1:22" x14ac:dyDescent="0.2">
      <c r="A40" t="s">
        <v>4</v>
      </c>
      <c r="C40" t="s">
        <v>16</v>
      </c>
      <c r="D40">
        <v>6</v>
      </c>
      <c r="J40" s="7"/>
      <c r="K40" s="7"/>
      <c r="L40" s="9"/>
      <c r="M40" s="1"/>
    </row>
    <row r="41" spans="1:22" x14ac:dyDescent="0.2">
      <c r="A41" t="s">
        <v>4</v>
      </c>
      <c r="C41" t="s">
        <v>16</v>
      </c>
      <c r="D41">
        <v>12</v>
      </c>
      <c r="J41" s="7"/>
      <c r="K41" s="7"/>
      <c r="L41" s="9"/>
      <c r="M41" s="1"/>
      <c r="O41" t="s">
        <v>0</v>
      </c>
    </row>
    <row r="42" spans="1:22" x14ac:dyDescent="0.2">
      <c r="A42" t="s">
        <v>4</v>
      </c>
      <c r="C42" t="s">
        <v>16</v>
      </c>
      <c r="D42">
        <v>18</v>
      </c>
      <c r="J42" s="7"/>
      <c r="K42" s="7"/>
      <c r="L42" s="9"/>
      <c r="M42" s="1"/>
    </row>
    <row r="43" spans="1:22" x14ac:dyDescent="0.2">
      <c r="A43" t="s">
        <v>4</v>
      </c>
      <c r="C43" t="s">
        <v>17</v>
      </c>
      <c r="D43">
        <v>3</v>
      </c>
      <c r="J43" s="7"/>
      <c r="K43" s="7"/>
      <c r="L43" s="9"/>
      <c r="M43" s="1"/>
    </row>
    <row r="44" spans="1:22" x14ac:dyDescent="0.2">
      <c r="A44" t="s">
        <v>4</v>
      </c>
      <c r="C44" t="s">
        <v>17</v>
      </c>
      <c r="D44">
        <v>6</v>
      </c>
      <c r="J44" s="7"/>
      <c r="K44" s="7"/>
      <c r="L44" s="9"/>
      <c r="M44" s="1"/>
    </row>
    <row r="45" spans="1:22" x14ac:dyDescent="0.2">
      <c r="A45" t="s">
        <v>4</v>
      </c>
      <c r="C45" t="s">
        <v>17</v>
      </c>
      <c r="D45">
        <v>12</v>
      </c>
      <c r="J45" s="7"/>
      <c r="K45" s="7"/>
      <c r="L45" s="9"/>
      <c r="M45" s="1"/>
    </row>
    <row r="46" spans="1:22" x14ac:dyDescent="0.2">
      <c r="A46" t="s">
        <v>4</v>
      </c>
      <c r="C46" t="s">
        <v>17</v>
      </c>
      <c r="D46">
        <v>18</v>
      </c>
      <c r="J46" s="7"/>
      <c r="K46" s="7"/>
      <c r="L46" s="9"/>
      <c r="M46" s="1"/>
    </row>
    <row r="47" spans="1:22" x14ac:dyDescent="0.2">
      <c r="A47" t="s">
        <v>2</v>
      </c>
      <c r="C47" t="s">
        <v>16</v>
      </c>
      <c r="D47">
        <v>3</v>
      </c>
      <c r="J47" s="7"/>
      <c r="K47" s="7"/>
      <c r="L47" s="7"/>
      <c r="M47" s="7"/>
      <c r="O47" s="8"/>
      <c r="P47" s="8"/>
      <c r="Q47" s="9"/>
      <c r="R47" s="8"/>
      <c r="S47" s="8"/>
      <c r="T47" s="9"/>
      <c r="U47" s="9"/>
      <c r="V47" s="9"/>
    </row>
    <row r="48" spans="1:22" x14ac:dyDescent="0.2">
      <c r="A48" t="s">
        <v>2</v>
      </c>
      <c r="C48" t="s">
        <v>16</v>
      </c>
      <c r="D48">
        <v>6</v>
      </c>
      <c r="J48" s="7"/>
      <c r="K48" s="7"/>
      <c r="L48" s="7"/>
      <c r="M48" s="7"/>
    </row>
    <row r="49" spans="1:23" x14ac:dyDescent="0.2">
      <c r="A49" t="s">
        <v>2</v>
      </c>
      <c r="C49" t="s">
        <v>16</v>
      </c>
      <c r="D49">
        <v>12</v>
      </c>
      <c r="J49" s="7"/>
      <c r="K49" s="7"/>
      <c r="L49" s="7"/>
      <c r="M49" s="7"/>
    </row>
    <row r="50" spans="1:23" x14ac:dyDescent="0.2">
      <c r="A50" t="s">
        <v>2</v>
      </c>
      <c r="C50" t="s">
        <v>16</v>
      </c>
      <c r="D50">
        <v>18</v>
      </c>
      <c r="J50" s="7"/>
      <c r="K50" s="7"/>
      <c r="L50" s="7"/>
      <c r="M50" s="7"/>
    </row>
    <row r="51" spans="1:23" x14ac:dyDescent="0.2">
      <c r="A51" t="s">
        <v>2</v>
      </c>
      <c r="C51" t="s">
        <v>17</v>
      </c>
      <c r="D51">
        <v>3</v>
      </c>
      <c r="J51" s="7"/>
      <c r="K51" s="7"/>
      <c r="L51" s="7"/>
      <c r="M51" s="7"/>
    </row>
    <row r="52" spans="1:23" x14ac:dyDescent="0.2">
      <c r="A52" t="s">
        <v>2</v>
      </c>
      <c r="C52" t="s">
        <v>17</v>
      </c>
      <c r="D52">
        <v>6</v>
      </c>
      <c r="J52" s="7"/>
      <c r="K52" s="7"/>
      <c r="L52" s="7"/>
      <c r="M52" s="7"/>
    </row>
    <row r="53" spans="1:23" x14ac:dyDescent="0.2">
      <c r="A53" t="s">
        <v>2</v>
      </c>
      <c r="C53" t="s">
        <v>17</v>
      </c>
      <c r="D53">
        <v>12</v>
      </c>
      <c r="J53" s="7"/>
      <c r="K53" s="7"/>
      <c r="L53" s="7"/>
      <c r="M53" s="7"/>
    </row>
    <row r="54" spans="1:23" x14ac:dyDescent="0.2">
      <c r="A54" t="s">
        <v>2</v>
      </c>
      <c r="C54" t="s">
        <v>17</v>
      </c>
      <c r="D54">
        <v>18</v>
      </c>
      <c r="J54" s="7"/>
      <c r="K54" s="7"/>
      <c r="L54" s="7"/>
      <c r="M54" s="7"/>
    </row>
    <row r="55" spans="1:23" x14ac:dyDescent="0.2">
      <c r="F55" s="1"/>
      <c r="J55" s="7"/>
    </row>
    <row r="56" spans="1:23" x14ac:dyDescent="0.2">
      <c r="E56" s="6" t="s">
        <v>19</v>
      </c>
      <c r="F56" s="11">
        <f t="shared" ref="F56:I56" si="8">AVERAGE(F31:F54)</f>
        <v>399.9975</v>
      </c>
      <c r="G56" s="11">
        <f t="shared" si="8"/>
        <v>2.8250000000000001E-2</v>
      </c>
      <c r="H56" s="11">
        <f t="shared" si="8"/>
        <v>0</v>
      </c>
      <c r="I56" s="11">
        <f t="shared" si="8"/>
        <v>0</v>
      </c>
      <c r="J56" s="14">
        <f>AVERAGE(J31:J54)</f>
        <v>5.1484181985166425E-2</v>
      </c>
      <c r="K56" s="14">
        <f>AVERAGE(K31:K54)</f>
        <v>0.20875739468091967</v>
      </c>
      <c r="L56" s="11">
        <f t="shared" ref="L56:M56" si="9">AVERAGE(L31:L54)</f>
        <v>22.004874999999998</v>
      </c>
      <c r="M56" s="20">
        <f t="shared" si="9"/>
        <v>4.3705750000000007E-3</v>
      </c>
      <c r="O56" s="11">
        <f t="shared" ref="O56:W56" si="10">AVERAGE(O31:O54)</f>
        <v>5.423728813575585E-4</v>
      </c>
      <c r="P56" s="11">
        <f t="shared" si="10"/>
        <v>399.98971186440679</v>
      </c>
      <c r="Q56" s="11">
        <f t="shared" si="10"/>
        <v>0.13847818247470292</v>
      </c>
      <c r="R56" s="11">
        <f t="shared" si="10"/>
        <v>4.2937853107228506E-4</v>
      </c>
      <c r="S56" s="11">
        <f t="shared" si="10"/>
        <v>399.99581355932207</v>
      </c>
      <c r="T56" s="11">
        <f t="shared" si="10"/>
        <v>6.30788048225151E-2</v>
      </c>
      <c r="U56" s="11">
        <f t="shared" si="10"/>
        <v>7.4135758796643192E-2</v>
      </c>
      <c r="V56" s="11">
        <f t="shared" si="10"/>
        <v>2.8832605173689657E-2</v>
      </c>
      <c r="W56" s="11">
        <f t="shared" si="10"/>
        <v>1.2631578947440458</v>
      </c>
    </row>
    <row r="57" spans="1:23" x14ac:dyDescent="0.2">
      <c r="A57" t="s">
        <v>0</v>
      </c>
    </row>
    <row r="58" spans="1:23" x14ac:dyDescent="0.2">
      <c r="O58" t="s">
        <v>0</v>
      </c>
    </row>
    <row r="59" spans="1:23" x14ac:dyDescent="0.2">
      <c r="D59" t="s">
        <v>15</v>
      </c>
      <c r="E59" t="s">
        <v>20</v>
      </c>
      <c r="F59" s="9">
        <f>RSQ(F4:F27,F31:F54)</f>
        <v>3.7897694064120815E-2</v>
      </c>
      <c r="G59" t="s">
        <v>59</v>
      </c>
      <c r="H59" s="7">
        <f>AVERAGE(J31:J54)</f>
        <v>5.1484181985166425E-2</v>
      </c>
      <c r="I59" t="s">
        <v>60</v>
      </c>
      <c r="J59" s="9">
        <f>L56</f>
        <v>22.004874999999998</v>
      </c>
      <c r="L59" t="s">
        <v>58</v>
      </c>
    </row>
    <row r="60" spans="1:23" x14ac:dyDescent="0.2">
      <c r="D60" t="s">
        <v>35</v>
      </c>
      <c r="E60" t="s">
        <v>20</v>
      </c>
      <c r="F60" s="9">
        <f>RSQ(J4:J27,G31:G54)</f>
        <v>0.70737399964887726</v>
      </c>
      <c r="G60" t="s">
        <v>59</v>
      </c>
      <c r="H60" s="7">
        <f>AVERAGE(K31:K54)</f>
        <v>0.20875739468091967</v>
      </c>
      <c r="I60" t="s">
        <v>60</v>
      </c>
      <c r="J60" s="1">
        <f>M56</f>
        <v>4.3705750000000007E-3</v>
      </c>
      <c r="O60" s="2"/>
    </row>
    <row r="61" spans="1:23" x14ac:dyDescent="0.2">
      <c r="C61" t="s">
        <v>39</v>
      </c>
      <c r="D61" t="s">
        <v>15</v>
      </c>
      <c r="E61" t="s">
        <v>20</v>
      </c>
      <c r="F61">
        <f>RSQ(F4:F11,F31:F38)</f>
        <v>3.7897694064120815E-2</v>
      </c>
      <c r="G61" t="s">
        <v>59</v>
      </c>
      <c r="H61" s="7">
        <f>AVERAGE(J31:J38)</f>
        <v>5.1484181985166425E-2</v>
      </c>
      <c r="I61" t="s">
        <v>60</v>
      </c>
      <c r="J61" s="9">
        <f>AVERAGE(L31:L38)</f>
        <v>22.004874999999998</v>
      </c>
    </row>
    <row r="62" spans="1:23" x14ac:dyDescent="0.2">
      <c r="D62" t="s">
        <v>35</v>
      </c>
      <c r="E62" t="s">
        <v>20</v>
      </c>
      <c r="F62">
        <f>RSQ(J4:J11,G31:G38)</f>
        <v>0.70737399964887726</v>
      </c>
      <c r="G62" t="s">
        <v>59</v>
      </c>
      <c r="H62" s="7">
        <f>AVERAGE(K31:K38)</f>
        <v>0.20875739468091967</v>
      </c>
      <c r="I62" t="s">
        <v>60</v>
      </c>
      <c r="J62" s="1">
        <f>AVERAGE(M31:M38)</f>
        <v>4.3705750000000007E-3</v>
      </c>
    </row>
    <row r="63" spans="1:23" x14ac:dyDescent="0.2">
      <c r="C63" t="s">
        <v>53</v>
      </c>
      <c r="D63" t="s">
        <v>15</v>
      </c>
      <c r="E63" t="s">
        <v>20</v>
      </c>
      <c r="F63" t="e">
        <f>RSQ(F12:F19,F39:F46)</f>
        <v>#DIV/0!</v>
      </c>
      <c r="G63" t="s">
        <v>59</v>
      </c>
      <c r="H63" s="7" t="e">
        <f>AVERAGE(J39:J46)</f>
        <v>#DIV/0!</v>
      </c>
      <c r="I63" t="s">
        <v>60</v>
      </c>
      <c r="J63" s="9"/>
    </row>
    <row r="64" spans="1:23" x14ac:dyDescent="0.2">
      <c r="D64" t="s">
        <v>35</v>
      </c>
      <c r="E64" t="s">
        <v>20</v>
      </c>
      <c r="F64" t="e">
        <f>RSQ(J12:J19,G39:G46)</f>
        <v>#DIV/0!</v>
      </c>
      <c r="G64" t="s">
        <v>59</v>
      </c>
      <c r="H64" s="7" t="e">
        <f>AVERAGE(K39:K46)</f>
        <v>#DIV/0!</v>
      </c>
      <c r="I64" t="s">
        <v>60</v>
      </c>
      <c r="J64" s="1"/>
    </row>
    <row r="65" spans="1:11" x14ac:dyDescent="0.2">
      <c r="C65" t="s">
        <v>54</v>
      </c>
      <c r="D65" t="s">
        <v>15</v>
      </c>
      <c r="E65" t="s">
        <v>20</v>
      </c>
      <c r="F65" t="e">
        <f>RSQ(F20:F27,F47:F54)</f>
        <v>#DIV/0!</v>
      </c>
      <c r="G65" t="s">
        <v>59</v>
      </c>
      <c r="H65" s="7" t="e">
        <f>AVERAGE(J47:J54)</f>
        <v>#DIV/0!</v>
      </c>
      <c r="I65" t="s">
        <v>60</v>
      </c>
    </row>
    <row r="66" spans="1:11" x14ac:dyDescent="0.2">
      <c r="D66" t="s">
        <v>35</v>
      </c>
      <c r="E66" t="s">
        <v>20</v>
      </c>
      <c r="F66" t="e">
        <f>RSQ(J20:J27,G47:G54)</f>
        <v>#DIV/0!</v>
      </c>
      <c r="G66" t="s">
        <v>59</v>
      </c>
      <c r="H66" s="7" t="e">
        <f>AVERAGE(K47:K54)</f>
        <v>#DIV/0!</v>
      </c>
      <c r="I66" t="s">
        <v>60</v>
      </c>
    </row>
    <row r="68" spans="1:11" x14ac:dyDescent="0.2">
      <c r="A68" s="2" t="s">
        <v>61</v>
      </c>
    </row>
    <row r="69" spans="1:11" x14ac:dyDescent="0.2">
      <c r="A69" t="s">
        <v>69</v>
      </c>
    </row>
    <row r="70" spans="1:11" x14ac:dyDescent="0.2">
      <c r="A70" s="18" t="s">
        <v>62</v>
      </c>
      <c r="B70" s="15"/>
    </row>
    <row r="71" spans="1:11" x14ac:dyDescent="0.2">
      <c r="A71" s="17" t="s">
        <v>70</v>
      </c>
      <c r="B71" s="15"/>
    </row>
    <row r="73" spans="1:11" x14ac:dyDescent="0.2">
      <c r="A73" t="s">
        <v>71</v>
      </c>
    </row>
    <row r="74" spans="1:11" x14ac:dyDescent="0.2">
      <c r="A74" s="17" t="s">
        <v>72</v>
      </c>
      <c r="B74" s="15"/>
    </row>
    <row r="75" spans="1:11" x14ac:dyDescent="0.2">
      <c r="A75" s="17" t="s">
        <v>73</v>
      </c>
      <c r="B75" s="15"/>
    </row>
    <row r="77" spans="1:11" x14ac:dyDescent="0.2">
      <c r="A77" t="s">
        <v>32</v>
      </c>
      <c r="C77" t="s">
        <v>33</v>
      </c>
      <c r="D77" t="s">
        <v>34</v>
      </c>
      <c r="E77" t="s">
        <v>31</v>
      </c>
      <c r="F77" t="s">
        <v>15</v>
      </c>
      <c r="G77" t="s">
        <v>55</v>
      </c>
      <c r="H77" t="s">
        <v>36</v>
      </c>
      <c r="I77" t="s">
        <v>37</v>
      </c>
      <c r="J77" t="s">
        <v>74</v>
      </c>
      <c r="K77" t="s">
        <v>75</v>
      </c>
    </row>
    <row r="78" spans="1:11" x14ac:dyDescent="0.2">
      <c r="A78" t="s">
        <v>3</v>
      </c>
      <c r="C78" t="s">
        <v>16</v>
      </c>
      <c r="D78">
        <v>3</v>
      </c>
      <c r="E78">
        <v>979940</v>
      </c>
      <c r="F78">
        <v>400.00099999999998</v>
      </c>
      <c r="G78">
        <v>0.02</v>
      </c>
      <c r="H78">
        <v>0</v>
      </c>
      <c r="I78">
        <v>0</v>
      </c>
      <c r="J78">
        <v>0</v>
      </c>
      <c r="K78">
        <v>0</v>
      </c>
    </row>
    <row r="79" spans="1:11" x14ac:dyDescent="0.2">
      <c r="A79" t="s">
        <v>3</v>
      </c>
      <c r="C79" t="s">
        <v>16</v>
      </c>
      <c r="D79">
        <v>6</v>
      </c>
      <c r="E79">
        <v>979986</v>
      </c>
      <c r="F79">
        <v>399.98099999999999</v>
      </c>
      <c r="G79">
        <v>0.02</v>
      </c>
      <c r="H79">
        <v>0</v>
      </c>
      <c r="I79">
        <v>0</v>
      </c>
      <c r="J79">
        <v>0</v>
      </c>
      <c r="K79">
        <v>0</v>
      </c>
    </row>
    <row r="80" spans="1:11" x14ac:dyDescent="0.2">
      <c r="A80" t="s">
        <v>3</v>
      </c>
      <c r="C80" t="s">
        <v>16</v>
      </c>
      <c r="D80">
        <v>12</v>
      </c>
      <c r="E80">
        <v>980238</v>
      </c>
      <c r="F80">
        <v>399.99599999999998</v>
      </c>
      <c r="G80">
        <v>0.02</v>
      </c>
      <c r="H80">
        <v>0</v>
      </c>
      <c r="I80">
        <v>0</v>
      </c>
      <c r="J80">
        <v>0</v>
      </c>
      <c r="K80">
        <v>0</v>
      </c>
    </row>
    <row r="81" spans="1:25" x14ac:dyDescent="0.2">
      <c r="A81" t="s">
        <v>3</v>
      </c>
      <c r="C81" t="s">
        <v>16</v>
      </c>
      <c r="D81">
        <v>18</v>
      </c>
      <c r="E81">
        <v>980018</v>
      </c>
      <c r="F81">
        <v>400.00200000000001</v>
      </c>
      <c r="G81">
        <v>0.02</v>
      </c>
      <c r="H81">
        <v>0</v>
      </c>
      <c r="I81">
        <v>0</v>
      </c>
      <c r="J81">
        <v>0</v>
      </c>
      <c r="K81">
        <v>0</v>
      </c>
    </row>
    <row r="82" spans="1:25" x14ac:dyDescent="0.2">
      <c r="A82" t="s">
        <v>3</v>
      </c>
      <c r="C82" t="s">
        <v>17</v>
      </c>
      <c r="D82">
        <v>3</v>
      </c>
      <c r="E82">
        <v>963404</v>
      </c>
      <c r="F82">
        <v>399.98700000000002</v>
      </c>
      <c r="G82">
        <v>3.6999999999999998E-2</v>
      </c>
      <c r="H82">
        <v>0</v>
      </c>
      <c r="I82">
        <v>0</v>
      </c>
      <c r="J82">
        <v>0</v>
      </c>
      <c r="K82">
        <v>0</v>
      </c>
    </row>
    <row r="83" spans="1:25" x14ac:dyDescent="0.2">
      <c r="A83" t="s">
        <v>3</v>
      </c>
      <c r="C83" t="s">
        <v>17</v>
      </c>
      <c r="D83">
        <v>6</v>
      </c>
      <c r="E83">
        <v>963503</v>
      </c>
      <c r="F83">
        <v>400.005</v>
      </c>
      <c r="G83">
        <v>3.5999999999999997E-2</v>
      </c>
      <c r="H83">
        <v>0</v>
      </c>
      <c r="I83">
        <v>0</v>
      </c>
      <c r="J83">
        <v>0</v>
      </c>
      <c r="K83">
        <v>0</v>
      </c>
    </row>
    <row r="84" spans="1:25" x14ac:dyDescent="0.2">
      <c r="A84" t="s">
        <v>3</v>
      </c>
      <c r="C84" t="s">
        <v>17</v>
      </c>
      <c r="D84">
        <v>12</v>
      </c>
      <c r="E84">
        <v>963636</v>
      </c>
      <c r="F84">
        <v>400.01299999999998</v>
      </c>
      <c r="G84">
        <v>3.5999999999999997E-2</v>
      </c>
      <c r="H84">
        <v>0</v>
      </c>
      <c r="I84">
        <v>0</v>
      </c>
      <c r="J84">
        <v>0</v>
      </c>
      <c r="K84">
        <v>0</v>
      </c>
    </row>
    <row r="85" spans="1:25" x14ac:dyDescent="0.2">
      <c r="A85" t="s">
        <v>3</v>
      </c>
      <c r="C85" t="s">
        <v>17</v>
      </c>
      <c r="D85">
        <v>18</v>
      </c>
      <c r="E85">
        <v>963468</v>
      </c>
      <c r="F85">
        <v>399.995</v>
      </c>
      <c r="G85">
        <v>3.6999999999999998E-2</v>
      </c>
      <c r="H85">
        <v>0</v>
      </c>
      <c r="I85">
        <v>0</v>
      </c>
      <c r="J85">
        <v>0</v>
      </c>
      <c r="K85">
        <v>0</v>
      </c>
    </row>
    <row r="86" spans="1:25" x14ac:dyDescent="0.2">
      <c r="A86" t="s">
        <v>40</v>
      </c>
      <c r="B86" t="s">
        <v>41</v>
      </c>
      <c r="C86" t="s">
        <v>42</v>
      </c>
      <c r="D86" t="s">
        <v>43</v>
      </c>
      <c r="E86" t="s">
        <v>44</v>
      </c>
      <c r="F86" t="s">
        <v>63</v>
      </c>
      <c r="G86" t="s">
        <v>45</v>
      </c>
      <c r="H86" t="s">
        <v>64</v>
      </c>
      <c r="I86" t="s">
        <v>46</v>
      </c>
      <c r="J86" t="s">
        <v>47</v>
      </c>
      <c r="K86" t="s">
        <v>52</v>
      </c>
      <c r="L86" t="s">
        <v>76</v>
      </c>
      <c r="M86" t="s">
        <v>77</v>
      </c>
      <c r="N86" t="s">
        <v>78</v>
      </c>
      <c r="O86" t="s">
        <v>48</v>
      </c>
      <c r="P86" t="s">
        <v>65</v>
      </c>
      <c r="Q86" t="s">
        <v>49</v>
      </c>
      <c r="R86" t="s">
        <v>50</v>
      </c>
      <c r="S86" t="s">
        <v>51</v>
      </c>
      <c r="T86" t="s">
        <v>65</v>
      </c>
      <c r="U86" t="s">
        <v>49</v>
      </c>
      <c r="V86" t="s">
        <v>67</v>
      </c>
      <c r="W86" t="s">
        <v>68</v>
      </c>
      <c r="X86" t="s">
        <v>66</v>
      </c>
      <c r="Y86" t="s">
        <v>31</v>
      </c>
    </row>
    <row r="87" spans="1:25" x14ac:dyDescent="0.2">
      <c r="A87">
        <v>0.115</v>
      </c>
      <c r="B87">
        <v>2.5000000000000001E-2</v>
      </c>
      <c r="C87">
        <v>0</v>
      </c>
      <c r="D87">
        <v>0</v>
      </c>
      <c r="E87">
        <v>0</v>
      </c>
      <c r="F87">
        <v>0</v>
      </c>
      <c r="G87">
        <v>0</v>
      </c>
      <c r="H87">
        <v>100</v>
      </c>
      <c r="I87">
        <v>0.02</v>
      </c>
      <c r="J87">
        <v>0.02</v>
      </c>
      <c r="K87">
        <v>0</v>
      </c>
      <c r="L87">
        <v>1</v>
      </c>
      <c r="M87">
        <v>1</v>
      </c>
      <c r="N87">
        <v>99</v>
      </c>
      <c r="O87">
        <v>8.0000000000000002E-3</v>
      </c>
      <c r="P87">
        <v>37.659999999999997</v>
      </c>
      <c r="Q87">
        <v>10.507</v>
      </c>
      <c r="R87">
        <v>1259.268</v>
      </c>
      <c r="S87">
        <v>0.57699999999999996</v>
      </c>
      <c r="T87">
        <v>1.4E-2</v>
      </c>
      <c r="U87">
        <v>127.422</v>
      </c>
      <c r="V87">
        <v>2.5000000000000001E-2</v>
      </c>
      <c r="W87">
        <v>220.69200000000001</v>
      </c>
      <c r="X87">
        <v>1051.5530000000001</v>
      </c>
      <c r="Y87">
        <v>8</v>
      </c>
    </row>
    <row r="101" spans="1:28" x14ac:dyDescent="0.2">
      <c r="Q101" t="s">
        <v>0</v>
      </c>
      <c r="S101" s="5" t="s">
        <v>0</v>
      </c>
    </row>
    <row r="109" spans="1:28" x14ac:dyDescent="0.2">
      <c r="A109" t="s">
        <v>56</v>
      </c>
    </row>
    <row r="110" spans="1:28" x14ac:dyDescent="0.2">
      <c r="A110" t="s">
        <v>15</v>
      </c>
      <c r="C110">
        <v>438.46199999999999</v>
      </c>
      <c r="D110">
        <v>435.12599999999998</v>
      </c>
      <c r="E110">
        <v>427.31299999999999</v>
      </c>
      <c r="F110">
        <v>427.411</v>
      </c>
      <c r="G110">
        <v>406.04399999999998</v>
      </c>
      <c r="H110">
        <v>408.964</v>
      </c>
      <c r="I110">
        <v>415.339</v>
      </c>
      <c r="J110">
        <v>417.36</v>
      </c>
      <c r="K110">
        <v>548.053</v>
      </c>
      <c r="N110">
        <v>604.05999999999995</v>
      </c>
      <c r="O110">
        <v>677.14800000000002</v>
      </c>
      <c r="P110">
        <v>781.16899999999998</v>
      </c>
      <c r="Q110">
        <v>473.63099999999997</v>
      </c>
      <c r="R110">
        <v>477.90800000000002</v>
      </c>
      <c r="S110">
        <v>517.43100000000004</v>
      </c>
      <c r="T110">
        <v>568.78399999999999</v>
      </c>
      <c r="U110">
        <v>847.98699999999997</v>
      </c>
      <c r="V110">
        <v>1220.77</v>
      </c>
      <c r="W110">
        <v>1729.59</v>
      </c>
      <c r="X110">
        <v>2003.28</v>
      </c>
      <c r="Y110">
        <v>719.46799999999996</v>
      </c>
      <c r="Z110">
        <v>888.5</v>
      </c>
      <c r="AA110">
        <v>1161.04</v>
      </c>
      <c r="AB110">
        <v>1330.43</v>
      </c>
    </row>
    <row r="112" spans="1:28" x14ac:dyDescent="0.2">
      <c r="A112" t="s">
        <v>55</v>
      </c>
      <c r="C112">
        <v>2.7440699999999998E-2</v>
      </c>
      <c r="D112">
        <v>2.42518E-2</v>
      </c>
      <c r="E112">
        <v>2.25747E-2</v>
      </c>
      <c r="F112">
        <v>1.1165599999999999E-2</v>
      </c>
      <c r="G112">
        <v>3.7924100000000002E-2</v>
      </c>
      <c r="H112">
        <v>3.6034700000000003E-2</v>
      </c>
      <c r="I112">
        <v>3.1345900000000003E-2</v>
      </c>
      <c r="J112">
        <v>4.32501E-2</v>
      </c>
      <c r="K112">
        <v>3.7154399999999997E-2</v>
      </c>
      <c r="N112">
        <v>3.1487500000000002E-2</v>
      </c>
      <c r="O112">
        <v>2.8247499999999998E-2</v>
      </c>
      <c r="P112">
        <v>3.1306399999999998E-2</v>
      </c>
      <c r="Q112">
        <v>4.1281100000000001E-2</v>
      </c>
      <c r="R112">
        <v>6.1969299999999998E-2</v>
      </c>
      <c r="S112">
        <v>6.3136700000000004E-2</v>
      </c>
      <c r="T112">
        <v>8.6835899999999994E-2</v>
      </c>
      <c r="U112">
        <v>2.1488799999999999E-2</v>
      </c>
      <c r="V112">
        <v>2.2574E-2</v>
      </c>
      <c r="W112">
        <v>1.94678E-2</v>
      </c>
      <c r="X112">
        <v>2.7971599999999999E-2</v>
      </c>
      <c r="Y112">
        <v>3.3356400000000001E-2</v>
      </c>
      <c r="Z112">
        <v>2.7120200000000001E-2</v>
      </c>
      <c r="AA112">
        <v>8.7471699999999999E-2</v>
      </c>
      <c r="AB112">
        <v>0.16492699999999999</v>
      </c>
    </row>
  </sheetData>
  <pageMargins left="0.75" right="0.75" top="1" bottom="1" header="0.5" footer="0.5"/>
  <pageSetup scale="66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Univ.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Kieras</dc:creator>
  <cp:lastModifiedBy>David Kieras</cp:lastModifiedBy>
  <cp:lastPrinted>2018-01-31T18:33:28Z</cp:lastPrinted>
  <dcterms:created xsi:type="dcterms:W3CDTF">2017-02-22T18:50:13Z</dcterms:created>
  <dcterms:modified xsi:type="dcterms:W3CDTF">2019-06-04T18:47:19Z</dcterms:modified>
</cp:coreProperties>
</file>