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0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kieras/Documents/Programming/EPIC work/EPICModels/SimpleCrowding/VM2d fits copies for report/"/>
    </mc:Choice>
  </mc:AlternateContent>
  <xr:revisionPtr revIDLastSave="0" documentId="13_ncr:1_{BC96CF50-78D1-F946-BA30-06132A7A2A87}" xr6:coauthVersionLast="45" xr6:coauthVersionMax="45" xr10:uidLastSave="{00000000-0000-0000-0000-000000000000}"/>
  <bookViews>
    <workbookView xWindow="5320" yWindow="640" windowWidth="23940" windowHeight="19720" tabRatio="500" xr2:uid="{00000000-000D-0000-FFFF-FFFF00000000}"/>
  </bookViews>
  <sheets>
    <sheet name="Sheet1" sheetId="1" r:id="rId1"/>
  </sheets>
  <definedNames>
    <definedName name="_xlnm.Print_Area" localSheetId="0">Sheet1!$O$3:$Y$68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9" i="1" l="1"/>
  <c r="E40" i="1" l="1"/>
  <c r="F40" i="1"/>
  <c r="G40" i="1"/>
  <c r="H40" i="1"/>
  <c r="I40" i="1"/>
  <c r="E41" i="1"/>
  <c r="F41" i="1"/>
  <c r="G41" i="1"/>
  <c r="H41" i="1"/>
  <c r="I41" i="1"/>
  <c r="E42" i="1"/>
  <c r="F42" i="1"/>
  <c r="G42" i="1"/>
  <c r="H42" i="1"/>
  <c r="I42" i="1"/>
  <c r="E43" i="1"/>
  <c r="F43" i="1"/>
  <c r="G43" i="1"/>
  <c r="H43" i="1"/>
  <c r="I43" i="1"/>
  <c r="E44" i="1"/>
  <c r="F44" i="1"/>
  <c r="G44" i="1"/>
  <c r="H44" i="1"/>
  <c r="I44" i="1"/>
  <c r="E45" i="1"/>
  <c r="F45" i="1"/>
  <c r="G45" i="1"/>
  <c r="H45" i="1"/>
  <c r="I45" i="1"/>
  <c r="E46" i="1"/>
  <c r="F46" i="1"/>
  <c r="G46" i="1"/>
  <c r="H46" i="1"/>
  <c r="I46" i="1"/>
  <c r="G39" i="1"/>
  <c r="H39" i="1"/>
  <c r="I39" i="1"/>
  <c r="E39" i="1"/>
  <c r="M39" i="1" l="1"/>
  <c r="L39" i="1"/>
  <c r="M46" i="1"/>
  <c r="L46" i="1"/>
  <c r="M45" i="1"/>
  <c r="L45" i="1"/>
  <c r="M44" i="1"/>
  <c r="L44" i="1"/>
  <c r="M43" i="1"/>
  <c r="L43" i="1"/>
  <c r="M42" i="1"/>
  <c r="L42" i="1"/>
  <c r="M41" i="1"/>
  <c r="L41" i="1"/>
  <c r="M40" i="1"/>
  <c r="L40" i="1"/>
  <c r="L56" i="1" s="1"/>
  <c r="J59" i="1" s="1"/>
  <c r="K40" i="1"/>
  <c r="K41" i="1"/>
  <c r="K42" i="1"/>
  <c r="K43" i="1"/>
  <c r="K44" i="1"/>
  <c r="K45" i="1"/>
  <c r="K46" i="1"/>
  <c r="F66" i="1"/>
  <c r="F65" i="1"/>
  <c r="F64" i="1"/>
  <c r="F62" i="1"/>
  <c r="F60" i="1"/>
  <c r="F59" i="1"/>
  <c r="F63" i="1"/>
  <c r="F61" i="1"/>
  <c r="J39" i="1"/>
  <c r="J40" i="1"/>
  <c r="J41" i="1"/>
  <c r="J42" i="1"/>
  <c r="J43" i="1"/>
  <c r="J44" i="1"/>
  <c r="J45" i="1"/>
  <c r="J46" i="1"/>
  <c r="H65" i="1"/>
  <c r="H61" i="1"/>
  <c r="K39" i="1"/>
  <c r="K56" i="1" s="1"/>
  <c r="H66" i="1"/>
  <c r="H62" i="1"/>
  <c r="F56" i="1"/>
  <c r="G56" i="1"/>
  <c r="H56" i="1"/>
  <c r="I56" i="1"/>
  <c r="O39" i="1"/>
  <c r="O56" i="1" s="1"/>
  <c r="R39" i="1"/>
  <c r="R56" i="1" s="1"/>
  <c r="T39" i="1"/>
  <c r="T56" i="1" s="1"/>
  <c r="S39" i="1"/>
  <c r="S56" i="1" s="1"/>
  <c r="Q39" i="1"/>
  <c r="Q56" i="1" s="1"/>
  <c r="P39" i="1"/>
  <c r="P56" i="1" s="1"/>
  <c r="V12" i="1"/>
  <c r="U12" i="1"/>
  <c r="U28" i="1" s="1"/>
  <c r="S12" i="1"/>
  <c r="O12" i="1"/>
  <c r="W12" i="1" s="1"/>
  <c r="W28" i="1" s="1"/>
  <c r="T12" i="1"/>
  <c r="R12" i="1"/>
  <c r="Q12" i="1"/>
  <c r="P12" i="1"/>
  <c r="K28" i="1"/>
  <c r="J28" i="1"/>
  <c r="I28" i="1"/>
  <c r="H28" i="1"/>
  <c r="F28" i="1"/>
  <c r="G28" i="1"/>
  <c r="T28" i="1"/>
  <c r="P28" i="1"/>
  <c r="V28" i="1"/>
  <c r="S28" i="1"/>
  <c r="Q28" i="1"/>
  <c r="R28" i="1"/>
  <c r="O28" i="1" l="1"/>
  <c r="J64" i="1"/>
  <c r="H63" i="1"/>
  <c r="H64" i="1"/>
  <c r="H60" i="1"/>
  <c r="U39" i="1"/>
  <c r="U56" i="1" s="1"/>
  <c r="V39" i="1"/>
  <c r="V56" i="1" s="1"/>
  <c r="H59" i="1"/>
  <c r="M56" i="1"/>
  <c r="J60" i="1" s="1"/>
  <c r="J63" i="1"/>
  <c r="W39" i="1"/>
  <c r="W56" i="1" s="1"/>
  <c r="J56" i="1"/>
</calcChain>
</file>

<file path=xl/sharedStrings.xml><?xml version="1.0" encoding="utf-8"?>
<sst xmlns="http://schemas.openxmlformats.org/spreadsheetml/2006/main" count="218" uniqueCount="83">
  <si>
    <t xml:space="preserve"> </t>
  </si>
  <si>
    <t>n</t>
  </si>
  <si>
    <t>SHP</t>
  </si>
  <si>
    <t>CSF</t>
  </si>
  <si>
    <t>COC</t>
  </si>
  <si>
    <t>neg, pos</t>
  </si>
  <si>
    <t>half 95% CI</t>
  </si>
  <si>
    <t>Error response</t>
  </si>
  <si>
    <t>mean RT</t>
  </si>
  <si>
    <t>Correct response</t>
  </si>
  <si>
    <t>P(error)</t>
  </si>
  <si>
    <t>Setsize</t>
  </si>
  <si>
    <t>Polarity</t>
  </si>
  <si>
    <t>Condition</t>
  </si>
  <si>
    <t>mean</t>
  </si>
  <si>
    <t>RT</t>
  </si>
  <si>
    <t>Neg</t>
  </si>
  <si>
    <t>Pos</t>
  </si>
  <si>
    <t>Trials / condition = 1000</t>
  </si>
  <si>
    <t>Average</t>
  </si>
  <si>
    <t>RT R^2 =</t>
  </si>
  <si>
    <t>Abs(O-P)/O</t>
  </si>
  <si>
    <t>Negative Correct Trials</t>
  </si>
  <si>
    <t>Positive Correct Trials</t>
  </si>
  <si>
    <t>Slope</t>
  </si>
  <si>
    <t>Intercept</t>
  </si>
  <si>
    <t>RSQ</t>
  </si>
  <si>
    <t>Mean Error rate</t>
  </si>
  <si>
    <t>Negative</t>
  </si>
  <si>
    <t>Positive</t>
  </si>
  <si>
    <t>Slope Ratio</t>
  </si>
  <si>
    <t>N</t>
  </si>
  <si>
    <t>PE</t>
  </si>
  <si>
    <t>NFix</t>
  </si>
  <si>
    <t>MITF</t>
  </si>
  <si>
    <t>SNs</t>
  </si>
  <si>
    <t>CSF Only</t>
  </si>
  <si>
    <t>COC Only\</t>
  </si>
  <si>
    <t>SHP Only</t>
  </si>
  <si>
    <t>ER</t>
  </si>
  <si>
    <t>Obs Data</t>
  </si>
  <si>
    <t>Cnd</t>
  </si>
  <si>
    <t>Pol</t>
  </si>
  <si>
    <t>SS</t>
  </si>
  <si>
    <t>C_av</t>
  </si>
  <si>
    <t>C_cp</t>
  </si>
  <si>
    <t>O_av</t>
  </si>
  <si>
    <t>O_cp</t>
  </si>
  <si>
    <t>S_av</t>
  </si>
  <si>
    <t>S_cp</t>
  </si>
  <si>
    <t>VDly</t>
  </si>
  <si>
    <t>PbER</t>
  </si>
  <si>
    <t>NbER</t>
  </si>
  <si>
    <t>MaxNfix</t>
  </si>
  <si>
    <t>RT: Rsq</t>
  </si>
  <si>
    <t>aare</t>
  </si>
  <si>
    <t>FoM</t>
  </si>
  <si>
    <t>ER: Rsq</t>
  </si>
  <si>
    <t>Abs(O-P)</t>
  </si>
  <si>
    <t>AAE=</t>
  </si>
  <si>
    <t>AARE =</t>
  </si>
  <si>
    <t>Observed data from ObsData_48_310_129.txt</t>
  </si>
  <si>
    <t>1000000 trials/condition</t>
  </si>
  <si>
    <t>S_cs</t>
  </si>
  <si>
    <t>aae</t>
  </si>
  <si>
    <t>FoMa</t>
  </si>
  <si>
    <t>FoMr</t>
  </si>
  <si>
    <t>WAFoMs</t>
  </si>
  <si>
    <t>inf</t>
  </si>
  <si>
    <t>AARE, AAE OK</t>
  </si>
  <si>
    <t>CPskip</t>
  </si>
  <si>
    <t>CNskip</t>
  </si>
  <si>
    <t>MaxITF</t>
  </si>
  <si>
    <t>COC Experiment output copied to above</t>
  </si>
  <si>
    <t>Strategy 9b with confirm positive &amp; negative, search until target found</t>
  </si>
  <si>
    <t xml:space="preserve">Skip confirm positive if fixation within 1 DVA of apparent target. Skip confirm negative if at least 1 fixations already made. </t>
  </si>
  <si>
    <t>Program ended with exit code: 0</t>
  </si>
  <si>
    <t>ER R^2 =</t>
  </si>
  <si>
    <t>MRptF</t>
  </si>
  <si>
    <t>Visual model V2d with crowding probability cp if (n_crowders &gt; 0), crowding applied to each object, asymetrically between objects differing in eccentricity.</t>
  </si>
  <si>
    <t>Once object properties available with no crowders, scrambling can replace with only non-blank property.</t>
  </si>
  <si>
    <t>Unitary shape. Saccade noise present.</t>
  </si>
  <si>
    <t>MTgtF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</si>
</sst>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8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164" fontId="0" fillId="0" borderId="0" xfId="0" applyNumberFormat="1"/>
    <xf numFmtId="0" fontId="3" fillId="0" borderId="0" xfId="0" applyFont="1"/>
    <xf numFmtId="0" fontId="3" fillId="0" borderId="1" xfId="0" applyFont="1" applyBorder="1"/>
    <xf numFmtId="0" fontId="0" fillId="0" borderId="1" xfId="0" applyBorder="1"/>
    <xf numFmtId="2" fontId="0" fillId="0" borderId="0" xfId="0" applyNumberFormat="1" applyFont="1"/>
    <xf numFmtId="0" fontId="0" fillId="0" borderId="2" xfId="0" applyBorder="1"/>
    <xf numFmtId="9" fontId="0" fillId="0" borderId="0" xfId="0" applyNumberFormat="1"/>
    <xf numFmtId="1" fontId="0" fillId="0" borderId="0" xfId="0" applyNumberFormat="1"/>
    <xf numFmtId="2" fontId="0" fillId="0" borderId="0" xfId="0" applyNumberFormat="1"/>
    <xf numFmtId="0" fontId="3" fillId="0" borderId="1" xfId="0" applyFont="1" applyFill="1" applyBorder="1"/>
    <xf numFmtId="2" fontId="0" fillId="0" borderId="2" xfId="0" applyNumberFormat="1" applyBorder="1"/>
    <xf numFmtId="0" fontId="3" fillId="0" borderId="0" xfId="0" applyFont="1" applyFill="1" applyBorder="1"/>
    <xf numFmtId="2" fontId="0" fillId="0" borderId="0" xfId="0" applyNumberFormat="1" applyBorder="1"/>
    <xf numFmtId="9" fontId="0" fillId="0" borderId="2" xfId="0" applyNumberFormat="1" applyBorder="1"/>
    <xf numFmtId="0" fontId="0" fillId="0" borderId="0" xfId="0" applyFont="1"/>
    <xf numFmtId="0" fontId="0" fillId="0" borderId="0" xfId="0" applyBorder="1"/>
    <xf numFmtId="164" fontId="0" fillId="0" borderId="2" xfId="0" applyNumberFormat="1" applyBorder="1"/>
    <xf numFmtId="0" fontId="4" fillId="0" borderId="0" xfId="0" applyFont="1"/>
    <xf numFmtId="0" fontId="5" fillId="0" borderId="0" xfId="0" applyFont="1"/>
    <xf numFmtId="165" fontId="0" fillId="0" borderId="0" xfId="0" applyNumberFormat="1"/>
  </cellXfs>
  <cellStyles count="8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Sheet1!$F$31:$F$34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1B-A84C-897D-55D567420841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Sheet1!$F$35:$F$38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1B-A84C-897D-55D567420841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Sheet1!$F$39:$F$42</c:f>
              <c:numCache>
                <c:formatCode>General</c:formatCode>
                <c:ptCount val="4"/>
                <c:pt idx="0">
                  <c:v>601.91499999999996</c:v>
                </c:pt>
                <c:pt idx="1">
                  <c:v>737.44600000000003</c:v>
                </c:pt>
                <c:pt idx="2">
                  <c:v>1053.4079999999999</c:v>
                </c:pt>
                <c:pt idx="3">
                  <c:v>1446.287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1B-A84C-897D-55D567420841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Sheet1!$F$43:$F$46</c:f>
              <c:numCache>
                <c:formatCode>General</c:formatCode>
                <c:ptCount val="4"/>
                <c:pt idx="0">
                  <c:v>598.63599999999997</c:v>
                </c:pt>
                <c:pt idx="1">
                  <c:v>629.30200000000002</c:v>
                </c:pt>
                <c:pt idx="2">
                  <c:v>680.12699999999995</c:v>
                </c:pt>
                <c:pt idx="3">
                  <c:v>726.20399999999995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1B-A84C-897D-55D567420841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Sheet1!$F$47:$F$50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D1B-A84C-897D-55D567420841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Sheet1!$F$51:$F$54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D1B-A84C-897D-55D567420841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Sheet1!$G$4:$G$7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Sheet1!$G$4:$G$7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Sheet1!$F$4:$F$7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D1B-A84C-897D-55D567420841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Sheet1!$G$8:$G$11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Sheet1!$G$8:$G$11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Sheet1!$F$8:$F$11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D1B-A84C-897D-55D567420841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Sheet1!$G$12:$G$15</c:f>
                <c:numCache>
                  <c:formatCode>General</c:formatCode>
                  <c:ptCount val="4"/>
                  <c:pt idx="0">
                    <c:v>28.3142</c:v>
                  </c:pt>
                  <c:pt idx="1">
                    <c:v>53.117800000000003</c:v>
                  </c:pt>
                  <c:pt idx="2">
                    <c:v>17.834599999999998</c:v>
                  </c:pt>
                  <c:pt idx="3">
                    <c:v>56.1828</c:v>
                  </c:pt>
                </c:numCache>
              </c:numRef>
            </c:plus>
            <c:minus>
              <c:numRef>
                <c:f>Sheet1!$G$12:$G$15</c:f>
                <c:numCache>
                  <c:formatCode>General</c:formatCode>
                  <c:ptCount val="4"/>
                  <c:pt idx="0">
                    <c:v>28.3142</c:v>
                  </c:pt>
                  <c:pt idx="1">
                    <c:v>53.117800000000003</c:v>
                  </c:pt>
                  <c:pt idx="2">
                    <c:v>17.834599999999998</c:v>
                  </c:pt>
                  <c:pt idx="3">
                    <c:v>56.1828</c:v>
                  </c:pt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Sheet1!$F$12:$F$15</c:f>
              <c:numCache>
                <c:formatCode>General</c:formatCode>
                <c:ptCount val="4"/>
                <c:pt idx="0">
                  <c:v>618.60699999999997</c:v>
                </c:pt>
                <c:pt idx="1">
                  <c:v>717.74800000000005</c:v>
                </c:pt>
                <c:pt idx="2">
                  <c:v>1044.8699999999999</c:v>
                </c:pt>
                <c:pt idx="3">
                  <c:v>1423.52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D1B-A84C-897D-55D567420841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Sheet1!$G$16:$G$19</c:f>
                <c:numCache>
                  <c:formatCode>General</c:formatCode>
                  <c:ptCount val="4"/>
                  <c:pt idx="0">
                    <c:v>37.451099999999997</c:v>
                  </c:pt>
                  <c:pt idx="1">
                    <c:v>41.152900000000002</c:v>
                  </c:pt>
                  <c:pt idx="2">
                    <c:v>25.557099999999998</c:v>
                  </c:pt>
                  <c:pt idx="3">
                    <c:v>75.990899999999996</c:v>
                  </c:pt>
                </c:numCache>
              </c:numRef>
            </c:plus>
            <c:minus>
              <c:numRef>
                <c:f>Sheet1!$G$16:$G$19</c:f>
                <c:numCache>
                  <c:formatCode>General</c:formatCode>
                  <c:ptCount val="4"/>
                  <c:pt idx="0">
                    <c:v>37.451099999999997</c:v>
                  </c:pt>
                  <c:pt idx="1">
                    <c:v>41.152900000000002</c:v>
                  </c:pt>
                  <c:pt idx="2">
                    <c:v>25.557099999999998</c:v>
                  </c:pt>
                  <c:pt idx="3">
                    <c:v>75.990899999999996</c:v>
                  </c:pt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Sheet1!$F$16:$F$19</c:f>
              <c:numCache>
                <c:formatCode>General</c:formatCode>
                <c:ptCount val="4"/>
                <c:pt idx="0">
                  <c:v>577.79499999999996</c:v>
                </c:pt>
                <c:pt idx="1">
                  <c:v>595.33299999999997</c:v>
                </c:pt>
                <c:pt idx="2">
                  <c:v>690.11199999999997</c:v>
                </c:pt>
                <c:pt idx="3">
                  <c:v>763.24900000000002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D1B-A84C-897D-55D567420841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Sheet1!$G$20:$G$23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Sheet1!$G$20:$G$23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Sheet1!$F$20:$F$23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D1B-A84C-897D-55D567420841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Sheet1!$G$24:$G$27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Sheet1!$G$24:$G$27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Sheet1!$F$24:$F$27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D1B-A84C-897D-55D567420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2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4"/>
          <c:order val="0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Sheet1!$F$47:$F$50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3DD-D945-BF54-D4E8451E96A8}"/>
            </c:ext>
          </c:extLst>
        </c:ser>
        <c:ser>
          <c:idx val="5"/>
          <c:order val="1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Sheet1!$F$51:$F$54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3DD-D945-BF54-D4E8451E96A8}"/>
            </c:ext>
          </c:extLst>
        </c:ser>
        <c:ser>
          <c:idx val="10"/>
          <c:order val="2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Sheet1!$G$20:$G$23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Sheet1!$G$20:$G$23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Sheet1!$F$20:$F$23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3DD-D945-BF54-D4E8451E96A8}"/>
            </c:ext>
          </c:extLst>
        </c:ser>
        <c:ser>
          <c:idx val="11"/>
          <c:order val="3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Sheet1!$G$24:$G$27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Sheet1!$G$24:$G$27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Sheet1!$F$24:$F$27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3DD-D945-BF54-D4E8451E9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2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Sheet1!$F$31:$F$34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9B-6348-83CC-DB1ACE5D730A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Sheet1!$F$35:$F$38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09B-6348-83CC-DB1ACE5D730A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Sheet1!$F$39:$F$42</c:f>
              <c:numCache>
                <c:formatCode>General</c:formatCode>
                <c:ptCount val="4"/>
                <c:pt idx="0">
                  <c:v>601.91499999999996</c:v>
                </c:pt>
                <c:pt idx="1">
                  <c:v>737.44600000000003</c:v>
                </c:pt>
                <c:pt idx="2">
                  <c:v>1053.4079999999999</c:v>
                </c:pt>
                <c:pt idx="3">
                  <c:v>1446.287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09B-6348-83CC-DB1ACE5D730A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Sheet1!$F$43:$F$46</c:f>
              <c:numCache>
                <c:formatCode>General</c:formatCode>
                <c:ptCount val="4"/>
                <c:pt idx="0">
                  <c:v>598.63599999999997</c:v>
                </c:pt>
                <c:pt idx="1">
                  <c:v>629.30200000000002</c:v>
                </c:pt>
                <c:pt idx="2">
                  <c:v>680.12699999999995</c:v>
                </c:pt>
                <c:pt idx="3">
                  <c:v>726.20399999999995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09B-6348-83CC-DB1ACE5D730A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Sheet1!$F$47:$F$50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09B-6348-83CC-DB1ACE5D730A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Sheet1!$F$51:$F$54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09B-6348-83CC-DB1ACE5D730A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Sheet1!$G$4:$G$7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Sheet1!$G$4:$G$7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Sheet1!$F$4:$F$7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09B-6348-83CC-DB1ACE5D730A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Sheet1!$G$8:$G$11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Sheet1!$G$8:$G$11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Sheet1!$F$8:$F$11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09B-6348-83CC-DB1ACE5D730A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Sheet1!$G$12:$G$15</c:f>
                <c:numCache>
                  <c:formatCode>General</c:formatCode>
                  <c:ptCount val="4"/>
                  <c:pt idx="0">
                    <c:v>28.3142</c:v>
                  </c:pt>
                  <c:pt idx="1">
                    <c:v>53.117800000000003</c:v>
                  </c:pt>
                  <c:pt idx="2">
                    <c:v>17.834599999999998</c:v>
                  </c:pt>
                  <c:pt idx="3">
                    <c:v>56.1828</c:v>
                  </c:pt>
                </c:numCache>
              </c:numRef>
            </c:plus>
            <c:minus>
              <c:numRef>
                <c:f>Sheet1!$G$12:$G$15</c:f>
                <c:numCache>
                  <c:formatCode>General</c:formatCode>
                  <c:ptCount val="4"/>
                  <c:pt idx="0">
                    <c:v>28.3142</c:v>
                  </c:pt>
                  <c:pt idx="1">
                    <c:v>53.117800000000003</c:v>
                  </c:pt>
                  <c:pt idx="2">
                    <c:v>17.834599999999998</c:v>
                  </c:pt>
                  <c:pt idx="3">
                    <c:v>56.1828</c:v>
                  </c:pt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Sheet1!$F$12:$F$15</c:f>
              <c:numCache>
                <c:formatCode>General</c:formatCode>
                <c:ptCount val="4"/>
                <c:pt idx="0">
                  <c:v>618.60699999999997</c:v>
                </c:pt>
                <c:pt idx="1">
                  <c:v>717.74800000000005</c:v>
                </c:pt>
                <c:pt idx="2">
                  <c:v>1044.8699999999999</c:v>
                </c:pt>
                <c:pt idx="3">
                  <c:v>1423.52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09B-6348-83CC-DB1ACE5D730A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Sheet1!$G$16:$G$19</c:f>
                <c:numCache>
                  <c:formatCode>General</c:formatCode>
                  <c:ptCount val="4"/>
                  <c:pt idx="0">
                    <c:v>37.451099999999997</c:v>
                  </c:pt>
                  <c:pt idx="1">
                    <c:v>41.152900000000002</c:v>
                  </c:pt>
                  <c:pt idx="2">
                    <c:v>25.557099999999998</c:v>
                  </c:pt>
                  <c:pt idx="3">
                    <c:v>75.990899999999996</c:v>
                  </c:pt>
                </c:numCache>
              </c:numRef>
            </c:plus>
            <c:minus>
              <c:numRef>
                <c:f>Sheet1!$G$16:$G$19</c:f>
                <c:numCache>
                  <c:formatCode>General</c:formatCode>
                  <c:ptCount val="4"/>
                  <c:pt idx="0">
                    <c:v>37.451099999999997</c:v>
                  </c:pt>
                  <c:pt idx="1">
                    <c:v>41.152900000000002</c:v>
                  </c:pt>
                  <c:pt idx="2">
                    <c:v>25.557099999999998</c:v>
                  </c:pt>
                  <c:pt idx="3">
                    <c:v>75.990899999999996</c:v>
                  </c:pt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Sheet1!$F$16:$F$19</c:f>
              <c:numCache>
                <c:formatCode>General</c:formatCode>
                <c:ptCount val="4"/>
                <c:pt idx="0">
                  <c:v>577.79499999999996</c:v>
                </c:pt>
                <c:pt idx="1">
                  <c:v>595.33299999999997</c:v>
                </c:pt>
                <c:pt idx="2">
                  <c:v>690.11199999999997</c:v>
                </c:pt>
                <c:pt idx="3">
                  <c:v>763.24900000000002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09B-6348-83CC-DB1ACE5D730A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Sheet1!$G$20:$G$23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Sheet1!$G$20:$G$23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Sheet1!$F$20:$F$23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09B-6348-83CC-DB1ACE5D730A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Sheet1!$G$24:$G$27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Sheet1!$G$24:$G$27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Sheet1!$F$24:$F$27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609B-6348-83CC-DB1ACE5D7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736128"/>
        <c:axId val="1830740160"/>
      </c:scatterChart>
      <c:valAx>
        <c:axId val="183073612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740160"/>
        <c:crosses val="autoZero"/>
        <c:crossBetween val="midCat"/>
      </c:valAx>
      <c:valAx>
        <c:axId val="1830740160"/>
        <c:scaling>
          <c:orientation val="minMax"/>
          <c:max val="250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(ms)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7361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Sheet1!$G$31:$G$34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2C-EA41-A6A9-BE84C37F5501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Sheet1!$G$35:$G$38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2C-EA41-A6A9-BE84C37F5501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Sheet1!$G$39:$G$42</c:f>
              <c:numCache>
                <c:formatCode>General</c:formatCode>
                <c:ptCount val="4"/>
                <c:pt idx="0">
                  <c:v>1E-3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82C-EA41-A6A9-BE84C37F5501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Sheet1!$G$43:$G$46</c:f>
              <c:numCache>
                <c:formatCode>General</c:formatCode>
                <c:ptCount val="4"/>
                <c:pt idx="0">
                  <c:v>2E-3</c:v>
                </c:pt>
                <c:pt idx="1">
                  <c:v>3.0000000000000001E-3</c:v>
                </c:pt>
                <c:pt idx="2">
                  <c:v>7.0000000000000001E-3</c:v>
                </c:pt>
                <c:pt idx="3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82C-EA41-A6A9-BE84C37F5501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Sheet1!$G$47:$G$50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82C-EA41-A6A9-BE84C37F5501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Sheet1!$G$51:$G$54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82C-EA41-A6A9-BE84C37F5501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Sheet1!$K$4:$K$7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Sheet1!$K$4:$K$7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Sheet1!$J$4:$J$7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82C-EA41-A6A9-BE84C37F5501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Sheet1!$K$8:$K$11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Sheet1!$K$8:$K$11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Sheet1!$J$8:$J$11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82C-EA41-A6A9-BE84C37F5501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Sheet1!$K$12:$K$15</c:f>
                <c:numCache>
                  <c:formatCode>General</c:formatCode>
                  <c:ptCount val="4"/>
                  <c:pt idx="0">
                    <c:v>1.83828E-4</c:v>
                  </c:pt>
                  <c:pt idx="1">
                    <c:v>3.9121800000000003E-3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Sheet1!$K$12:$K$15</c:f>
                <c:numCache>
                  <c:formatCode>General</c:formatCode>
                  <c:ptCount val="4"/>
                  <c:pt idx="0">
                    <c:v>1.83828E-4</c:v>
                  </c:pt>
                  <c:pt idx="1">
                    <c:v>3.9121800000000003E-3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Sheet1!$J$12:$J$15</c:f>
              <c:numCache>
                <c:formatCode>General</c:formatCode>
                <c:ptCount val="4"/>
                <c:pt idx="0">
                  <c:v>3.9547899999999997E-3</c:v>
                </c:pt>
                <c:pt idx="1">
                  <c:v>1.9960099999999999E-3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82C-EA41-A6A9-BE84C37F5501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Sheet1!$K$16:$K$19</c:f>
                <c:numCache>
                  <c:formatCode>General</c:formatCode>
                  <c:ptCount val="4"/>
                  <c:pt idx="0">
                    <c:v>8.1666699999999991E-3</c:v>
                  </c:pt>
                  <c:pt idx="1">
                    <c:v>2.2689799999999999E-3</c:v>
                  </c:pt>
                  <c:pt idx="2">
                    <c:v>7.1794900000000002E-3</c:v>
                  </c:pt>
                  <c:pt idx="3">
                    <c:v>9.6038900000000003E-3</c:v>
                  </c:pt>
                </c:numCache>
              </c:numRef>
            </c:plus>
            <c:minus>
              <c:numRef>
                <c:f>Sheet1!$K$16:$K$19</c:f>
                <c:numCache>
                  <c:formatCode>General</c:formatCode>
                  <c:ptCount val="4"/>
                  <c:pt idx="0">
                    <c:v>8.1666699999999991E-3</c:v>
                  </c:pt>
                  <c:pt idx="1">
                    <c:v>2.2689799999999999E-3</c:v>
                  </c:pt>
                  <c:pt idx="2">
                    <c:v>7.1794900000000002E-3</c:v>
                  </c:pt>
                  <c:pt idx="3">
                    <c:v>9.6038900000000003E-3</c:v>
                  </c:pt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Sheet1!$J$16:$J$19</c:f>
              <c:numCache>
                <c:formatCode>General</c:formatCode>
                <c:ptCount val="4"/>
                <c:pt idx="0">
                  <c:v>4.1666699999999999E-3</c:v>
                </c:pt>
                <c:pt idx="1">
                  <c:v>4.9029599999999996E-3</c:v>
                </c:pt>
                <c:pt idx="2">
                  <c:v>3.663E-3</c:v>
                </c:pt>
                <c:pt idx="3">
                  <c:v>8.8525099999999992E-3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82C-EA41-A6A9-BE84C37F5501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Sheet1!$K$20:$K$23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Sheet1!$K$20:$K$23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Sheet1!$J$20:$J$23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D82C-EA41-A6A9-BE84C37F5501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Sheet1!$K$24:$K$27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Sheet1!$K$24:$K$27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Sheet1!$J$24:$J$27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D82C-EA41-A6A9-BE84C37F5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15000000000000002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Sheet1!$G$31:$G$34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CE-464E-8A15-08346442C36A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Sheet1!$G$35:$G$38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CE-464E-8A15-08346442C36A}"/>
            </c:ext>
          </c:extLst>
        </c:ser>
        <c:ser>
          <c:idx val="6"/>
          <c:order val="2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Sheet1!$K$4:$K$7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Sheet1!$K$4:$K$7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Sheet1!$J$4:$J$7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2CE-464E-8A15-08346442C36A}"/>
            </c:ext>
          </c:extLst>
        </c:ser>
        <c:ser>
          <c:idx val="7"/>
          <c:order val="3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Sheet1!$K$8:$K$11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Sheet1!$K$8:$K$11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Sheet1!$J$8:$J$11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2CE-464E-8A15-08346442C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15000000000000002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2"/>
          <c:order val="0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Sheet1!$G$39:$G$42</c:f>
              <c:numCache>
                <c:formatCode>General</c:formatCode>
                <c:ptCount val="4"/>
                <c:pt idx="0">
                  <c:v>1E-3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C96-DE4F-8A88-1AC55E75DA93}"/>
            </c:ext>
          </c:extLst>
        </c:ser>
        <c:ser>
          <c:idx val="3"/>
          <c:order val="1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Sheet1!$G$43:$G$46</c:f>
              <c:numCache>
                <c:formatCode>General</c:formatCode>
                <c:ptCount val="4"/>
                <c:pt idx="0">
                  <c:v>2E-3</c:v>
                </c:pt>
                <c:pt idx="1">
                  <c:v>3.0000000000000001E-3</c:v>
                </c:pt>
                <c:pt idx="2">
                  <c:v>7.0000000000000001E-3</c:v>
                </c:pt>
                <c:pt idx="3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C96-DE4F-8A88-1AC55E75DA93}"/>
            </c:ext>
          </c:extLst>
        </c:ser>
        <c:ser>
          <c:idx val="8"/>
          <c:order val="2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Sheet1!$K$12:$K$15</c:f>
                <c:numCache>
                  <c:formatCode>General</c:formatCode>
                  <c:ptCount val="4"/>
                  <c:pt idx="0">
                    <c:v>1.83828E-4</c:v>
                  </c:pt>
                  <c:pt idx="1">
                    <c:v>3.9121800000000003E-3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Sheet1!$K$12:$K$15</c:f>
                <c:numCache>
                  <c:formatCode>General</c:formatCode>
                  <c:ptCount val="4"/>
                  <c:pt idx="0">
                    <c:v>1.83828E-4</c:v>
                  </c:pt>
                  <c:pt idx="1">
                    <c:v>3.9121800000000003E-3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Sheet1!$J$12:$J$15</c:f>
              <c:numCache>
                <c:formatCode>General</c:formatCode>
                <c:ptCount val="4"/>
                <c:pt idx="0">
                  <c:v>3.9547899999999997E-3</c:v>
                </c:pt>
                <c:pt idx="1">
                  <c:v>1.9960099999999999E-3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C96-DE4F-8A88-1AC55E75DA93}"/>
            </c:ext>
          </c:extLst>
        </c:ser>
        <c:ser>
          <c:idx val="9"/>
          <c:order val="3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Sheet1!$K$16:$K$19</c:f>
                <c:numCache>
                  <c:formatCode>General</c:formatCode>
                  <c:ptCount val="4"/>
                  <c:pt idx="0">
                    <c:v>8.1666699999999991E-3</c:v>
                  </c:pt>
                  <c:pt idx="1">
                    <c:v>2.2689799999999999E-3</c:v>
                  </c:pt>
                  <c:pt idx="2">
                    <c:v>7.1794900000000002E-3</c:v>
                  </c:pt>
                  <c:pt idx="3">
                    <c:v>9.6038900000000003E-3</c:v>
                  </c:pt>
                </c:numCache>
              </c:numRef>
            </c:plus>
            <c:minus>
              <c:numRef>
                <c:f>Sheet1!$K$16:$K$19</c:f>
                <c:numCache>
                  <c:formatCode>General</c:formatCode>
                  <c:ptCount val="4"/>
                  <c:pt idx="0">
                    <c:v>8.1666699999999991E-3</c:v>
                  </c:pt>
                  <c:pt idx="1">
                    <c:v>2.2689799999999999E-3</c:v>
                  </c:pt>
                  <c:pt idx="2">
                    <c:v>7.1794900000000002E-3</c:v>
                  </c:pt>
                  <c:pt idx="3">
                    <c:v>9.6038900000000003E-3</c:v>
                  </c:pt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Sheet1!$J$16:$J$19</c:f>
              <c:numCache>
                <c:formatCode>General</c:formatCode>
                <c:ptCount val="4"/>
                <c:pt idx="0">
                  <c:v>4.1666699999999999E-3</c:v>
                </c:pt>
                <c:pt idx="1">
                  <c:v>4.9029599999999996E-3</c:v>
                </c:pt>
                <c:pt idx="2">
                  <c:v>3.663E-3</c:v>
                </c:pt>
                <c:pt idx="3">
                  <c:v>8.8525099999999992E-3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C96-DE4F-8A88-1AC55E75D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15000000000000002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4"/>
          <c:order val="0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Sheet1!$G$47:$G$50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48C-1740-9FF1-886807E6B7CD}"/>
            </c:ext>
          </c:extLst>
        </c:ser>
        <c:ser>
          <c:idx val="5"/>
          <c:order val="1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Sheet1!$G$51:$G$54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48C-1740-9FF1-886807E6B7CD}"/>
            </c:ext>
          </c:extLst>
        </c:ser>
        <c:ser>
          <c:idx val="10"/>
          <c:order val="2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Sheet1!$K$20:$K$23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Sheet1!$K$20:$K$23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Sheet1!$J$20:$J$23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48C-1740-9FF1-886807E6B7CD}"/>
            </c:ext>
          </c:extLst>
        </c:ser>
        <c:ser>
          <c:idx val="11"/>
          <c:order val="3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Sheet1!$K$24:$K$27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Sheet1!$K$24:$K$27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Sheet1!$J$24:$J$27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48C-1740-9FF1-886807E6B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25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Sheet1!$G$31:$G$34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16-FA41-88B0-B7DAAC3DE90A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Sheet1!$G$35:$G$38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16-FA41-88B0-B7DAAC3DE90A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Sheet1!$G$39:$G$42</c:f>
              <c:numCache>
                <c:formatCode>General</c:formatCode>
                <c:ptCount val="4"/>
                <c:pt idx="0">
                  <c:v>1E-3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116-FA41-88B0-B7DAAC3DE90A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Sheet1!$G$43:$G$46</c:f>
              <c:numCache>
                <c:formatCode>General</c:formatCode>
                <c:ptCount val="4"/>
                <c:pt idx="0">
                  <c:v>2E-3</c:v>
                </c:pt>
                <c:pt idx="1">
                  <c:v>3.0000000000000001E-3</c:v>
                </c:pt>
                <c:pt idx="2">
                  <c:v>7.0000000000000001E-3</c:v>
                </c:pt>
                <c:pt idx="3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116-FA41-88B0-B7DAAC3DE90A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Sheet1!$G$47:$G$50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116-FA41-88B0-B7DAAC3DE90A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Sheet1!$G$51:$G$54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116-FA41-88B0-B7DAAC3DE90A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Sheet1!$K$4:$K$7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Sheet1!$K$4:$K$7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Sheet1!$J$4:$J$7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116-FA41-88B0-B7DAAC3DE90A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Sheet1!$K$8:$K$11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Sheet1!$K$8:$K$11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Sheet1!$J$8:$J$11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116-FA41-88B0-B7DAAC3DE90A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Sheet1!$K$12:$K$15</c:f>
                <c:numCache>
                  <c:formatCode>General</c:formatCode>
                  <c:ptCount val="4"/>
                  <c:pt idx="0">
                    <c:v>1.83828E-4</c:v>
                  </c:pt>
                  <c:pt idx="1">
                    <c:v>3.9121800000000003E-3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Sheet1!$K$12:$K$15</c:f>
                <c:numCache>
                  <c:formatCode>General</c:formatCode>
                  <c:ptCount val="4"/>
                  <c:pt idx="0">
                    <c:v>1.83828E-4</c:v>
                  </c:pt>
                  <c:pt idx="1">
                    <c:v>3.9121800000000003E-3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Sheet1!$J$12:$J$15</c:f>
              <c:numCache>
                <c:formatCode>General</c:formatCode>
                <c:ptCount val="4"/>
                <c:pt idx="0">
                  <c:v>3.9547899999999997E-3</c:v>
                </c:pt>
                <c:pt idx="1">
                  <c:v>1.9960099999999999E-3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116-FA41-88B0-B7DAAC3DE90A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Sheet1!$K$16:$K$19</c:f>
                <c:numCache>
                  <c:formatCode>General</c:formatCode>
                  <c:ptCount val="4"/>
                  <c:pt idx="0">
                    <c:v>8.1666699999999991E-3</c:v>
                  </c:pt>
                  <c:pt idx="1">
                    <c:v>2.2689799999999999E-3</c:v>
                  </c:pt>
                  <c:pt idx="2">
                    <c:v>7.1794900000000002E-3</c:v>
                  </c:pt>
                  <c:pt idx="3">
                    <c:v>9.6038900000000003E-3</c:v>
                  </c:pt>
                </c:numCache>
              </c:numRef>
            </c:plus>
            <c:minus>
              <c:numRef>
                <c:f>Sheet1!$K$16:$K$19</c:f>
                <c:numCache>
                  <c:formatCode>General</c:formatCode>
                  <c:ptCount val="4"/>
                  <c:pt idx="0">
                    <c:v>8.1666699999999991E-3</c:v>
                  </c:pt>
                  <c:pt idx="1">
                    <c:v>2.2689799999999999E-3</c:v>
                  </c:pt>
                  <c:pt idx="2">
                    <c:v>7.1794900000000002E-3</c:v>
                  </c:pt>
                  <c:pt idx="3">
                    <c:v>9.6038900000000003E-3</c:v>
                  </c:pt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Sheet1!$J$16:$J$19</c:f>
              <c:numCache>
                <c:formatCode>General</c:formatCode>
                <c:ptCount val="4"/>
                <c:pt idx="0">
                  <c:v>4.1666699999999999E-3</c:v>
                </c:pt>
                <c:pt idx="1">
                  <c:v>4.9029599999999996E-3</c:v>
                </c:pt>
                <c:pt idx="2">
                  <c:v>3.663E-3</c:v>
                </c:pt>
                <c:pt idx="3">
                  <c:v>8.8525099999999992E-3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116-FA41-88B0-B7DAAC3DE90A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Sheet1!$K$20:$K$23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Sheet1!$K$20:$K$23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Sheet1!$J$20:$J$23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116-FA41-88B0-B7DAAC3DE90A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Sheet1!$K$24:$K$27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Sheet1!$K$24:$K$27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Sheet1!$J$24:$J$27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116-FA41-88B0-B7DAAC3DE9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1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Sheet1!$F$31:$F$34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14-A043-B469-3A5AA3185814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Sheet1!$F$35:$F$38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14-A043-B469-3A5AA3185814}"/>
            </c:ext>
          </c:extLst>
        </c:ser>
        <c:ser>
          <c:idx val="6"/>
          <c:order val="2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Sheet1!$G$4:$G$7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Sheet1!$G$4:$G$7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Sheet1!$F$4:$F$7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E14-A043-B469-3A5AA3185814}"/>
            </c:ext>
          </c:extLst>
        </c:ser>
        <c:ser>
          <c:idx val="7"/>
          <c:order val="3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Sheet1!$G$8:$G$11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Sheet1!$G$8:$G$11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Sheet1!$F$8:$F$11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E14-A043-B469-3A5AA3185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3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5399483419099845E-2"/>
          <c:y val="0.11339897172454148"/>
          <c:w val="0.68423299928418002"/>
          <c:h val="0.76249211329786803"/>
        </c:manualLayout>
      </c:layout>
      <c:scatterChart>
        <c:scatterStyle val="lineMarker"/>
        <c:varyColors val="0"/>
        <c:ser>
          <c:idx val="2"/>
          <c:order val="0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Sheet1!$F$39:$F$42</c:f>
              <c:numCache>
                <c:formatCode>General</c:formatCode>
                <c:ptCount val="4"/>
                <c:pt idx="0">
                  <c:v>601.91499999999996</c:v>
                </c:pt>
                <c:pt idx="1">
                  <c:v>737.44600000000003</c:v>
                </c:pt>
                <c:pt idx="2">
                  <c:v>1053.4079999999999</c:v>
                </c:pt>
                <c:pt idx="3">
                  <c:v>1446.287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0DA-5F46-B79E-902CDB4B3E95}"/>
            </c:ext>
          </c:extLst>
        </c:ser>
        <c:ser>
          <c:idx val="3"/>
          <c:order val="1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Sheet1!$F$43:$F$46</c:f>
              <c:numCache>
                <c:formatCode>General</c:formatCode>
                <c:ptCount val="4"/>
                <c:pt idx="0">
                  <c:v>598.63599999999997</c:v>
                </c:pt>
                <c:pt idx="1">
                  <c:v>629.30200000000002</c:v>
                </c:pt>
                <c:pt idx="2">
                  <c:v>680.12699999999995</c:v>
                </c:pt>
                <c:pt idx="3">
                  <c:v>726.20399999999995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0DA-5F46-B79E-902CDB4B3E95}"/>
            </c:ext>
          </c:extLst>
        </c:ser>
        <c:ser>
          <c:idx val="8"/>
          <c:order val="2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Sheet1!$G$12:$G$15</c:f>
                <c:numCache>
                  <c:formatCode>General</c:formatCode>
                  <c:ptCount val="4"/>
                  <c:pt idx="0">
                    <c:v>28.3142</c:v>
                  </c:pt>
                  <c:pt idx="1">
                    <c:v>53.117800000000003</c:v>
                  </c:pt>
                  <c:pt idx="2">
                    <c:v>17.834599999999998</c:v>
                  </c:pt>
                  <c:pt idx="3">
                    <c:v>56.1828</c:v>
                  </c:pt>
                </c:numCache>
              </c:numRef>
            </c:plus>
            <c:minus>
              <c:numRef>
                <c:f>Sheet1!$G$12:$G$15</c:f>
                <c:numCache>
                  <c:formatCode>General</c:formatCode>
                  <c:ptCount val="4"/>
                  <c:pt idx="0">
                    <c:v>28.3142</c:v>
                  </c:pt>
                  <c:pt idx="1">
                    <c:v>53.117800000000003</c:v>
                  </c:pt>
                  <c:pt idx="2">
                    <c:v>17.834599999999998</c:v>
                  </c:pt>
                  <c:pt idx="3">
                    <c:v>56.1828</c:v>
                  </c:pt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Sheet1!$F$12:$F$15</c:f>
              <c:numCache>
                <c:formatCode>General</c:formatCode>
                <c:ptCount val="4"/>
                <c:pt idx="0">
                  <c:v>618.60699999999997</c:v>
                </c:pt>
                <c:pt idx="1">
                  <c:v>717.74800000000005</c:v>
                </c:pt>
                <c:pt idx="2">
                  <c:v>1044.8699999999999</c:v>
                </c:pt>
                <c:pt idx="3">
                  <c:v>1423.52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0DA-5F46-B79E-902CDB4B3E95}"/>
            </c:ext>
          </c:extLst>
        </c:ser>
        <c:ser>
          <c:idx val="9"/>
          <c:order val="3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Sheet1!$G$16:$G$19</c:f>
                <c:numCache>
                  <c:formatCode>General</c:formatCode>
                  <c:ptCount val="4"/>
                  <c:pt idx="0">
                    <c:v>37.451099999999997</c:v>
                  </c:pt>
                  <c:pt idx="1">
                    <c:v>41.152900000000002</c:v>
                  </c:pt>
                  <c:pt idx="2">
                    <c:v>25.557099999999998</c:v>
                  </c:pt>
                  <c:pt idx="3">
                    <c:v>75.990899999999996</c:v>
                  </c:pt>
                </c:numCache>
              </c:numRef>
            </c:plus>
            <c:minus>
              <c:numRef>
                <c:f>Sheet1!$G$16:$G$19</c:f>
                <c:numCache>
                  <c:formatCode>General</c:formatCode>
                  <c:ptCount val="4"/>
                  <c:pt idx="0">
                    <c:v>37.451099999999997</c:v>
                  </c:pt>
                  <c:pt idx="1">
                    <c:v>41.152900000000002</c:v>
                  </c:pt>
                  <c:pt idx="2">
                    <c:v>25.557099999999998</c:v>
                  </c:pt>
                  <c:pt idx="3">
                    <c:v>75.990899999999996</c:v>
                  </c:pt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Sheet1!$F$16:$F$19</c:f>
              <c:numCache>
                <c:formatCode>General</c:formatCode>
                <c:ptCount val="4"/>
                <c:pt idx="0">
                  <c:v>577.79499999999996</c:v>
                </c:pt>
                <c:pt idx="1">
                  <c:v>595.33299999999997</c:v>
                </c:pt>
                <c:pt idx="2">
                  <c:v>690.11199999999997</c:v>
                </c:pt>
                <c:pt idx="3">
                  <c:v>763.24900000000002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0DA-5F46-B79E-902CDB4B3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2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817087</xdr:colOff>
      <xdr:row>3</xdr:row>
      <xdr:rowOff>2723</xdr:rowOff>
    </xdr:from>
    <xdr:to>
      <xdr:col>33</xdr:col>
      <xdr:colOff>121501</xdr:colOff>
      <xdr:row>34</xdr:row>
      <xdr:rowOff>9072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4617</xdr:colOff>
      <xdr:row>2</xdr:row>
      <xdr:rowOff>181429</xdr:rowOff>
    </xdr:from>
    <xdr:to>
      <xdr:col>44</xdr:col>
      <xdr:colOff>135025</xdr:colOff>
      <xdr:row>66</xdr:row>
      <xdr:rowOff>34307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824674</xdr:colOff>
      <xdr:row>35</xdr:row>
      <xdr:rowOff>181427</xdr:rowOff>
    </xdr:from>
    <xdr:to>
      <xdr:col>33</xdr:col>
      <xdr:colOff>129088</xdr:colOff>
      <xdr:row>67</xdr:row>
      <xdr:rowOff>187777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45</xdr:col>
      <xdr:colOff>0</xdr:colOff>
      <xdr:row>36</xdr:row>
      <xdr:rowOff>0</xdr:rowOff>
    </xdr:from>
    <xdr:to>
      <xdr:col>55</xdr:col>
      <xdr:colOff>129090</xdr:colOff>
      <xdr:row>68</xdr:row>
      <xdr:rowOff>6350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56</xdr:col>
      <xdr:colOff>0</xdr:colOff>
      <xdr:row>36</xdr:row>
      <xdr:rowOff>0</xdr:rowOff>
    </xdr:from>
    <xdr:to>
      <xdr:col>66</xdr:col>
      <xdr:colOff>129089</xdr:colOff>
      <xdr:row>68</xdr:row>
      <xdr:rowOff>6350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67</xdr:col>
      <xdr:colOff>0</xdr:colOff>
      <xdr:row>36</xdr:row>
      <xdr:rowOff>0</xdr:rowOff>
    </xdr:from>
    <xdr:to>
      <xdr:col>77</xdr:col>
      <xdr:colOff>129090</xdr:colOff>
      <xdr:row>68</xdr:row>
      <xdr:rowOff>6350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34</xdr:col>
      <xdr:colOff>16494</xdr:colOff>
      <xdr:row>68</xdr:row>
      <xdr:rowOff>16494</xdr:rowOff>
    </xdr:from>
    <xdr:to>
      <xdr:col>44</xdr:col>
      <xdr:colOff>145583</xdr:colOff>
      <xdr:row>100</xdr:row>
      <xdr:rowOff>22843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45</xdr:col>
      <xdr:colOff>0</xdr:colOff>
      <xdr:row>3</xdr:row>
      <xdr:rowOff>0</xdr:rowOff>
    </xdr:from>
    <xdr:to>
      <xdr:col>55</xdr:col>
      <xdr:colOff>129090</xdr:colOff>
      <xdr:row>34</xdr:row>
      <xdr:rowOff>6349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2CDDDE4C-A077-B740-845F-EC6DDEAF1E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56</xdr:col>
      <xdr:colOff>0</xdr:colOff>
      <xdr:row>3</xdr:row>
      <xdr:rowOff>0</xdr:rowOff>
    </xdr:from>
    <xdr:to>
      <xdr:col>66</xdr:col>
      <xdr:colOff>129089</xdr:colOff>
      <xdr:row>34</xdr:row>
      <xdr:rowOff>6349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399678D3-8373-2045-8836-A322811534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67</xdr:col>
      <xdr:colOff>0</xdr:colOff>
      <xdr:row>3</xdr:row>
      <xdr:rowOff>0</xdr:rowOff>
    </xdr:from>
    <xdr:to>
      <xdr:col>77</xdr:col>
      <xdr:colOff>129090</xdr:colOff>
      <xdr:row>34</xdr:row>
      <xdr:rowOff>6349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3A180F37-B572-DE4E-A983-60BAAC7998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B112"/>
  <sheetViews>
    <sheetView tabSelected="1" topLeftCell="Q15" zoomScale="77" zoomScaleNormal="75" zoomScalePageLayoutView="75" workbookViewId="0">
      <selection activeCell="AH29" sqref="AH29"/>
    </sheetView>
  </sheetViews>
  <sheetFormatPr baseColWidth="10" defaultRowHeight="16" x14ac:dyDescent="0.2"/>
  <cols>
    <col min="1" max="2" width="9.1640625" customWidth="1"/>
    <col min="3" max="3" width="7.83203125" customWidth="1"/>
    <col min="4" max="4" width="8.1640625" customWidth="1"/>
    <col min="5" max="5" width="11.83203125" customWidth="1"/>
    <col min="6" max="6" width="10.6640625" customWidth="1"/>
    <col min="10" max="10" width="7.5" customWidth="1"/>
    <col min="11" max="13" width="8" customWidth="1"/>
    <col min="14" max="14" width="10.1640625" customWidth="1"/>
    <col min="16" max="16" width="11" customWidth="1"/>
  </cols>
  <sheetData>
    <row r="2" spans="1:23" x14ac:dyDescent="0.2">
      <c r="C2" s="2" t="s">
        <v>12</v>
      </c>
      <c r="D2" s="2"/>
      <c r="E2" s="2"/>
      <c r="F2" s="3" t="s">
        <v>9</v>
      </c>
      <c r="G2" s="3"/>
      <c r="H2" s="2" t="s">
        <v>7</v>
      </c>
      <c r="J2" s="3" t="s">
        <v>10</v>
      </c>
      <c r="K2" s="4"/>
      <c r="L2" s="16"/>
      <c r="M2" s="16"/>
      <c r="O2" s="2" t="s">
        <v>22</v>
      </c>
      <c r="R2" s="2" t="s">
        <v>23</v>
      </c>
      <c r="U2" s="2" t="s">
        <v>27</v>
      </c>
    </row>
    <row r="3" spans="1:23" x14ac:dyDescent="0.2">
      <c r="A3" s="2" t="s">
        <v>13</v>
      </c>
      <c r="B3" s="2" t="s">
        <v>35</v>
      </c>
      <c r="C3" s="2" t="s">
        <v>5</v>
      </c>
      <c r="D3" s="2" t="s">
        <v>11</v>
      </c>
      <c r="E3" s="2" t="s">
        <v>1</v>
      </c>
      <c r="F3" s="2" t="s">
        <v>8</v>
      </c>
      <c r="G3" s="2" t="s">
        <v>6</v>
      </c>
      <c r="H3" s="2" t="s">
        <v>8</v>
      </c>
      <c r="I3" s="2" t="s">
        <v>6</v>
      </c>
      <c r="J3" s="2" t="s">
        <v>14</v>
      </c>
      <c r="K3" s="2" t="s">
        <v>6</v>
      </c>
      <c r="L3" s="2"/>
      <c r="M3" s="2"/>
      <c r="O3" s="3" t="s">
        <v>24</v>
      </c>
      <c r="P3" s="3" t="s">
        <v>25</v>
      </c>
      <c r="Q3" s="3" t="s">
        <v>26</v>
      </c>
      <c r="R3" s="3" t="s">
        <v>24</v>
      </c>
      <c r="S3" s="3" t="s">
        <v>25</v>
      </c>
      <c r="T3" s="3" t="s">
        <v>26</v>
      </c>
      <c r="U3" s="10" t="s">
        <v>28</v>
      </c>
      <c r="V3" s="10" t="s">
        <v>29</v>
      </c>
      <c r="W3" s="12" t="s">
        <v>30</v>
      </c>
    </row>
    <row r="4" spans="1:23" x14ac:dyDescent="0.2">
      <c r="A4" t="s">
        <v>3</v>
      </c>
      <c r="C4">
        <v>0</v>
      </c>
      <c r="D4">
        <v>3</v>
      </c>
      <c r="E4">
        <v>4</v>
      </c>
      <c r="O4" s="8"/>
      <c r="P4" s="8"/>
      <c r="Q4" s="9"/>
      <c r="R4" s="8"/>
      <c r="S4" s="8"/>
      <c r="T4" s="9"/>
      <c r="U4" s="9"/>
      <c r="V4" s="9"/>
    </row>
    <row r="5" spans="1:23" x14ac:dyDescent="0.2">
      <c r="A5" t="s">
        <v>3</v>
      </c>
      <c r="C5">
        <v>0</v>
      </c>
      <c r="D5">
        <v>6</v>
      </c>
      <c r="E5">
        <v>4</v>
      </c>
    </row>
    <row r="6" spans="1:23" x14ac:dyDescent="0.2">
      <c r="A6" t="s">
        <v>3</v>
      </c>
      <c r="C6">
        <v>0</v>
      </c>
      <c r="D6">
        <v>12</v>
      </c>
      <c r="E6">
        <v>4</v>
      </c>
    </row>
    <row r="7" spans="1:23" x14ac:dyDescent="0.2">
      <c r="A7" t="s">
        <v>3</v>
      </c>
      <c r="C7">
        <v>0</v>
      </c>
      <c r="D7">
        <v>18</v>
      </c>
      <c r="E7">
        <v>4</v>
      </c>
    </row>
    <row r="8" spans="1:23" x14ac:dyDescent="0.2">
      <c r="A8" t="s">
        <v>3</v>
      </c>
      <c r="C8">
        <v>1</v>
      </c>
      <c r="D8">
        <v>3</v>
      </c>
      <c r="E8">
        <v>4</v>
      </c>
    </row>
    <row r="9" spans="1:23" x14ac:dyDescent="0.2">
      <c r="A9" t="s">
        <v>3</v>
      </c>
      <c r="C9">
        <v>1</v>
      </c>
      <c r="D9">
        <v>6</v>
      </c>
      <c r="E9">
        <v>4</v>
      </c>
    </row>
    <row r="10" spans="1:23" x14ac:dyDescent="0.2">
      <c r="A10" t="s">
        <v>3</v>
      </c>
      <c r="C10">
        <v>1</v>
      </c>
      <c r="D10">
        <v>12</v>
      </c>
      <c r="E10">
        <v>4</v>
      </c>
    </row>
    <row r="11" spans="1:23" x14ac:dyDescent="0.2">
      <c r="A11" t="s">
        <v>3</v>
      </c>
      <c r="C11">
        <v>1</v>
      </c>
      <c r="D11">
        <v>18</v>
      </c>
      <c r="E11">
        <v>4</v>
      </c>
    </row>
    <row r="12" spans="1:23" x14ac:dyDescent="0.2">
      <c r="A12" t="s">
        <v>4</v>
      </c>
      <c r="B12">
        <v>310</v>
      </c>
      <c r="C12">
        <v>0</v>
      </c>
      <c r="D12">
        <v>3</v>
      </c>
      <c r="E12">
        <v>3</v>
      </c>
      <c r="F12">
        <v>618.60699999999997</v>
      </c>
      <c r="G12">
        <v>28.3142</v>
      </c>
      <c r="H12">
        <v>714.25</v>
      </c>
      <c r="I12">
        <v>165.13</v>
      </c>
      <c r="J12">
        <v>3.9547899999999997E-3</v>
      </c>
      <c r="K12">
        <v>1.83828E-4</v>
      </c>
      <c r="O12" s="8">
        <f>SLOPE($F12:$F15,$D12:$D15)</f>
        <v>54.44704519774011</v>
      </c>
      <c r="P12" s="8">
        <f>INTERCEPT($F12:$F15,$D12:$D15)</f>
        <v>420.32755932203395</v>
      </c>
      <c r="Q12" s="9">
        <f>RSQ($F12:$F15,$D12:$D15)</f>
        <v>0.99132603863345714</v>
      </c>
      <c r="R12" s="8">
        <f>SLOPE($F16:$F19,$D16:$D19)</f>
        <v>12.933644067796616</v>
      </c>
      <c r="S12" s="8">
        <f>INTERCEPT($F16:$F19,$D16:$D19)</f>
        <v>530.5192203389829</v>
      </c>
      <c r="T12" s="9">
        <f>RSQ($F16:$F19,$D16:$D19)</f>
        <v>0.98866353205803625</v>
      </c>
      <c r="U12" s="20">
        <f>AVERAGE($J12:$J15)</f>
        <v>1.4876999999999998E-3</v>
      </c>
      <c r="V12" s="20">
        <f>AVERAGE($J16:$J19)</f>
        <v>5.3962849999999989E-3</v>
      </c>
      <c r="W12">
        <f>O12/R12</f>
        <v>4.2097219401071504</v>
      </c>
    </row>
    <row r="13" spans="1:23" x14ac:dyDescent="0.2">
      <c r="A13" t="s">
        <v>4</v>
      </c>
      <c r="B13">
        <v>310</v>
      </c>
      <c r="C13">
        <v>0</v>
      </c>
      <c r="D13">
        <v>6</v>
      </c>
      <c r="E13">
        <v>3</v>
      </c>
      <c r="F13">
        <v>717.74800000000005</v>
      </c>
      <c r="G13">
        <v>53.117800000000003</v>
      </c>
      <c r="H13">
        <v>362.5</v>
      </c>
      <c r="I13">
        <v>710.5</v>
      </c>
      <c r="J13">
        <v>1.9960099999999999E-3</v>
      </c>
      <c r="K13">
        <v>3.9121800000000003E-3</v>
      </c>
    </row>
    <row r="14" spans="1:23" x14ac:dyDescent="0.2">
      <c r="A14" t="s">
        <v>4</v>
      </c>
      <c r="B14">
        <v>310</v>
      </c>
      <c r="C14">
        <v>0</v>
      </c>
      <c r="D14">
        <v>12</v>
      </c>
      <c r="E14">
        <v>3</v>
      </c>
      <c r="F14">
        <v>1044.8699999999999</v>
      </c>
      <c r="G14">
        <v>17.834599999999998</v>
      </c>
      <c r="H14">
        <v>0</v>
      </c>
      <c r="I14">
        <v>0</v>
      </c>
      <c r="J14">
        <v>0</v>
      </c>
      <c r="K14">
        <v>0</v>
      </c>
    </row>
    <row r="15" spans="1:23" x14ac:dyDescent="0.2">
      <c r="A15" t="s">
        <v>4</v>
      </c>
      <c r="B15">
        <v>310</v>
      </c>
      <c r="C15">
        <v>0</v>
      </c>
      <c r="D15">
        <v>18</v>
      </c>
      <c r="E15">
        <v>3</v>
      </c>
      <c r="F15">
        <v>1423.52</v>
      </c>
      <c r="G15">
        <v>56.1828</v>
      </c>
      <c r="H15">
        <v>0</v>
      </c>
      <c r="I15">
        <v>0</v>
      </c>
      <c r="J15">
        <v>0</v>
      </c>
      <c r="K15">
        <v>0</v>
      </c>
    </row>
    <row r="16" spans="1:23" x14ac:dyDescent="0.2">
      <c r="A16" t="s">
        <v>4</v>
      </c>
      <c r="B16">
        <v>310</v>
      </c>
      <c r="C16">
        <v>1</v>
      </c>
      <c r="D16">
        <v>3</v>
      </c>
      <c r="E16">
        <v>3</v>
      </c>
      <c r="F16">
        <v>577.79499999999996</v>
      </c>
      <c r="G16">
        <v>37.451099999999997</v>
      </c>
      <c r="H16">
        <v>503.5</v>
      </c>
      <c r="I16">
        <v>986.86</v>
      </c>
      <c r="J16">
        <v>4.1666699999999999E-3</v>
      </c>
      <c r="K16">
        <v>8.1666699999999991E-3</v>
      </c>
    </row>
    <row r="17" spans="1:23" x14ac:dyDescent="0.2">
      <c r="A17" t="s">
        <v>4</v>
      </c>
      <c r="B17">
        <v>310</v>
      </c>
      <c r="C17">
        <v>1</v>
      </c>
      <c r="D17">
        <v>6</v>
      </c>
      <c r="E17">
        <v>3</v>
      </c>
      <c r="F17">
        <v>595.33299999999997</v>
      </c>
      <c r="G17">
        <v>41.152900000000002</v>
      </c>
      <c r="H17">
        <v>822.75</v>
      </c>
      <c r="I17">
        <v>447.37</v>
      </c>
      <c r="J17">
        <v>4.9029599999999996E-3</v>
      </c>
      <c r="K17">
        <v>2.2689799999999999E-3</v>
      </c>
    </row>
    <row r="18" spans="1:23" x14ac:dyDescent="0.2">
      <c r="A18" t="s">
        <v>4</v>
      </c>
      <c r="B18">
        <v>310</v>
      </c>
      <c r="C18">
        <v>1</v>
      </c>
      <c r="D18">
        <v>12</v>
      </c>
      <c r="E18">
        <v>3</v>
      </c>
      <c r="F18">
        <v>690.11199999999997</v>
      </c>
      <c r="G18">
        <v>25.557099999999998</v>
      </c>
      <c r="H18">
        <v>402.75</v>
      </c>
      <c r="I18">
        <v>789.39</v>
      </c>
      <c r="J18">
        <v>3.663E-3</v>
      </c>
      <c r="K18">
        <v>7.1794900000000002E-3</v>
      </c>
    </row>
    <row r="19" spans="1:23" x14ac:dyDescent="0.2">
      <c r="A19" t="s">
        <v>4</v>
      </c>
      <c r="B19">
        <v>310</v>
      </c>
      <c r="C19">
        <v>1</v>
      </c>
      <c r="D19">
        <v>18</v>
      </c>
      <c r="E19">
        <v>3</v>
      </c>
      <c r="F19">
        <v>763.24900000000002</v>
      </c>
      <c r="G19">
        <v>75.990899999999996</v>
      </c>
      <c r="H19">
        <v>1226.46</v>
      </c>
      <c r="I19">
        <v>147.07</v>
      </c>
      <c r="J19">
        <v>8.8525099999999992E-3</v>
      </c>
      <c r="K19">
        <v>9.6038900000000003E-3</v>
      </c>
    </row>
    <row r="20" spans="1:23" x14ac:dyDescent="0.2">
      <c r="A20" t="s">
        <v>2</v>
      </c>
      <c r="C20">
        <v>0</v>
      </c>
      <c r="D20">
        <v>3</v>
      </c>
    </row>
    <row r="21" spans="1:23" x14ac:dyDescent="0.2">
      <c r="A21" t="s">
        <v>2</v>
      </c>
      <c r="C21">
        <v>0</v>
      </c>
      <c r="D21">
        <v>6</v>
      </c>
    </row>
    <row r="22" spans="1:23" x14ac:dyDescent="0.2">
      <c r="A22" t="s">
        <v>2</v>
      </c>
      <c r="C22">
        <v>0</v>
      </c>
      <c r="D22">
        <v>12</v>
      </c>
    </row>
    <row r="23" spans="1:23" x14ac:dyDescent="0.2">
      <c r="A23" t="s">
        <v>2</v>
      </c>
      <c r="C23">
        <v>0</v>
      </c>
      <c r="D23">
        <v>18</v>
      </c>
    </row>
    <row r="24" spans="1:23" x14ac:dyDescent="0.2">
      <c r="A24" t="s">
        <v>2</v>
      </c>
      <c r="C24">
        <v>1</v>
      </c>
      <c r="D24">
        <v>3</v>
      </c>
    </row>
    <row r="25" spans="1:23" x14ac:dyDescent="0.2">
      <c r="A25" t="s">
        <v>2</v>
      </c>
      <c r="C25">
        <v>1</v>
      </c>
      <c r="D25">
        <v>6</v>
      </c>
    </row>
    <row r="26" spans="1:23" x14ac:dyDescent="0.2">
      <c r="A26" t="s">
        <v>2</v>
      </c>
      <c r="C26">
        <v>1</v>
      </c>
      <c r="D26">
        <v>12</v>
      </c>
    </row>
    <row r="27" spans="1:23" x14ac:dyDescent="0.2">
      <c r="A27" t="s">
        <v>2</v>
      </c>
      <c r="C27">
        <v>1</v>
      </c>
      <c r="D27">
        <v>18</v>
      </c>
    </row>
    <row r="28" spans="1:23" x14ac:dyDescent="0.2">
      <c r="E28" s="6" t="s">
        <v>19</v>
      </c>
      <c r="F28" s="11">
        <f t="shared" ref="F28:W28" si="0">AVERAGE(F4:F27)</f>
        <v>803.90424999999993</v>
      </c>
      <c r="G28" s="11">
        <f t="shared" si="0"/>
        <v>41.950175000000002</v>
      </c>
      <c r="H28" s="11">
        <f t="shared" si="0"/>
        <v>504.02625</v>
      </c>
      <c r="I28" s="11">
        <f t="shared" si="0"/>
        <v>405.79</v>
      </c>
      <c r="J28" s="11">
        <f t="shared" si="0"/>
        <v>3.4419925000000002E-3</v>
      </c>
      <c r="K28" s="13">
        <f t="shared" si="0"/>
        <v>3.9143797500000004E-3</v>
      </c>
      <c r="L28" s="13"/>
      <c r="M28" s="13"/>
      <c r="N28" s="13" t="s">
        <v>0</v>
      </c>
      <c r="O28" s="11">
        <f t="shared" si="0"/>
        <v>54.44704519774011</v>
      </c>
      <c r="P28" s="11">
        <f t="shared" si="0"/>
        <v>420.32755932203395</v>
      </c>
      <c r="Q28" s="11">
        <f t="shared" si="0"/>
        <v>0.99132603863345714</v>
      </c>
      <c r="R28" s="11">
        <f t="shared" si="0"/>
        <v>12.933644067796616</v>
      </c>
      <c r="S28" s="11">
        <f t="shared" si="0"/>
        <v>530.5192203389829</v>
      </c>
      <c r="T28" s="11">
        <f t="shared" si="0"/>
        <v>0.98866353205803625</v>
      </c>
      <c r="U28" s="11">
        <f t="shared" si="0"/>
        <v>1.4876999999999998E-3</v>
      </c>
      <c r="V28" s="11">
        <f t="shared" si="0"/>
        <v>5.3962849999999989E-3</v>
      </c>
      <c r="W28" s="11">
        <f t="shared" si="0"/>
        <v>4.2097219401071504</v>
      </c>
    </row>
    <row r="29" spans="1:23" x14ac:dyDescent="0.2">
      <c r="A29" t="s">
        <v>18</v>
      </c>
    </row>
    <row r="30" spans="1:23" x14ac:dyDescent="0.2">
      <c r="E30" s="15" t="s">
        <v>31</v>
      </c>
      <c r="F30" s="15" t="s">
        <v>15</v>
      </c>
      <c r="G30" s="15" t="s">
        <v>32</v>
      </c>
      <c r="H30" s="15" t="s">
        <v>33</v>
      </c>
      <c r="I30" s="15" t="s">
        <v>34</v>
      </c>
      <c r="J30" t="s">
        <v>21</v>
      </c>
      <c r="L30" t="s">
        <v>58</v>
      </c>
    </row>
    <row r="31" spans="1:23" x14ac:dyDescent="0.2">
      <c r="A31" t="s">
        <v>3</v>
      </c>
      <c r="C31" t="s">
        <v>16</v>
      </c>
      <c r="D31">
        <v>3</v>
      </c>
      <c r="J31" s="7"/>
      <c r="K31" s="7"/>
      <c r="L31" s="7"/>
      <c r="M31" s="7"/>
      <c r="O31" s="8"/>
      <c r="P31" s="8"/>
      <c r="Q31" s="9"/>
      <c r="R31" s="8"/>
      <c r="S31" s="8"/>
      <c r="T31" s="9"/>
      <c r="U31" s="9"/>
      <c r="V31" s="9"/>
    </row>
    <row r="32" spans="1:23" x14ac:dyDescent="0.2">
      <c r="A32" t="s">
        <v>3</v>
      </c>
      <c r="C32" t="s">
        <v>16</v>
      </c>
      <c r="D32">
        <v>6</v>
      </c>
      <c r="J32" s="7"/>
      <c r="K32" s="7"/>
      <c r="L32" s="7"/>
      <c r="M32" s="7"/>
    </row>
    <row r="33" spans="1:23" x14ac:dyDescent="0.2">
      <c r="A33" t="s">
        <v>3</v>
      </c>
      <c r="C33" t="s">
        <v>16</v>
      </c>
      <c r="D33">
        <v>12</v>
      </c>
      <c r="J33" s="7"/>
      <c r="K33" s="7"/>
      <c r="L33" s="7"/>
      <c r="M33" s="7"/>
      <c r="O33" t="s">
        <v>0</v>
      </c>
    </row>
    <row r="34" spans="1:23" x14ac:dyDescent="0.2">
      <c r="A34" t="s">
        <v>3</v>
      </c>
      <c r="C34" t="s">
        <v>16</v>
      </c>
      <c r="D34">
        <v>18</v>
      </c>
      <c r="J34" s="7"/>
      <c r="K34" s="7"/>
      <c r="L34" s="7"/>
      <c r="M34" s="7"/>
    </row>
    <row r="35" spans="1:23" x14ac:dyDescent="0.2">
      <c r="A35" t="s">
        <v>3</v>
      </c>
      <c r="C35" t="s">
        <v>17</v>
      </c>
      <c r="D35">
        <v>3</v>
      </c>
      <c r="J35" s="7"/>
      <c r="K35" s="7"/>
      <c r="L35" s="7"/>
      <c r="M35" s="7"/>
    </row>
    <row r="36" spans="1:23" x14ac:dyDescent="0.2">
      <c r="A36" t="s">
        <v>3</v>
      </c>
      <c r="C36" t="s">
        <v>17</v>
      </c>
      <c r="D36">
        <v>6</v>
      </c>
      <c r="J36" s="7"/>
      <c r="K36" s="7"/>
      <c r="L36" s="7"/>
      <c r="M36" s="7"/>
    </row>
    <row r="37" spans="1:23" x14ac:dyDescent="0.2">
      <c r="A37" t="s">
        <v>3</v>
      </c>
      <c r="C37" t="s">
        <v>17</v>
      </c>
      <c r="D37">
        <v>12</v>
      </c>
      <c r="J37" s="7"/>
      <c r="K37" s="7"/>
      <c r="L37" s="7"/>
      <c r="M37" s="7"/>
    </row>
    <row r="38" spans="1:23" x14ac:dyDescent="0.2">
      <c r="A38" t="s">
        <v>3</v>
      </c>
      <c r="C38" t="s">
        <v>17</v>
      </c>
      <c r="D38">
        <v>18</v>
      </c>
      <c r="J38" s="7"/>
      <c r="K38" s="7"/>
      <c r="L38" s="7"/>
      <c r="M38" s="7"/>
    </row>
    <row r="39" spans="1:23" x14ac:dyDescent="0.2">
      <c r="A39" t="s">
        <v>4</v>
      </c>
      <c r="C39" t="s">
        <v>16</v>
      </c>
      <c r="D39">
        <v>3</v>
      </c>
      <c r="E39">
        <f>E78</f>
        <v>998533</v>
      </c>
      <c r="F39">
        <f>F78</f>
        <v>601.91499999999996</v>
      </c>
      <c r="G39">
        <f t="shared" ref="G39:I39" si="1">G78</f>
        <v>1E-3</v>
      </c>
      <c r="H39">
        <f t="shared" si="1"/>
        <v>1.133</v>
      </c>
      <c r="I39">
        <f t="shared" si="1"/>
        <v>8.0000000000000002E-3</v>
      </c>
      <c r="J39" s="7">
        <f t="shared" ref="J39:J46" si="2">ABS(F12-F39)/F12</f>
        <v>2.6983205815647105E-2</v>
      </c>
      <c r="K39" s="7">
        <f t="shared" ref="K39:K46" si="3">ABS(J12-G39)/J12</f>
        <v>0.7471420732832843</v>
      </c>
      <c r="L39" s="9">
        <f>ABS(F12-F39)</f>
        <v>16.692000000000007</v>
      </c>
      <c r="M39" s="1">
        <f>ABS(J12-G39)</f>
        <v>2.9547899999999997E-3</v>
      </c>
      <c r="O39" s="8">
        <f>SLOPE($F39:$F42,$D39:$D42)</f>
        <v>56.298960451977408</v>
      </c>
      <c r="P39" s="8">
        <f>INTERCEPT($F39:$F42,$D39:$D42)</f>
        <v>410.84913559322013</v>
      </c>
      <c r="Q39" s="9">
        <f>RSQ($F39:$F42,$D39:$D42)</f>
        <v>0.99481216866972277</v>
      </c>
      <c r="R39" s="8">
        <f>SLOPE($F43:$F46,$D43:$D46)</f>
        <v>8.4428870056497161</v>
      </c>
      <c r="S39" s="8">
        <f>INTERCEPT($F43:$F46,$D43:$D46)</f>
        <v>576.24910169491534</v>
      </c>
      <c r="T39" s="9">
        <f>RSQ($F43:$F46,$D43:$D46)</f>
        <v>0.99736169737719549</v>
      </c>
      <c r="U39" s="9">
        <f>AVERAGE($J39:$J42)</f>
        <v>1.9648045682863491E-2</v>
      </c>
      <c r="V39" s="9">
        <f>AVERAGE($J43:$J46)</f>
        <v>3.9033326206869598E-2</v>
      </c>
      <c r="W39">
        <f>O39/R39</f>
        <v>6.6682120007414412</v>
      </c>
    </row>
    <row r="40" spans="1:23" x14ac:dyDescent="0.2">
      <c r="A40" t="s">
        <v>4</v>
      </c>
      <c r="C40" t="s">
        <v>16</v>
      </c>
      <c r="D40">
        <v>6</v>
      </c>
      <c r="E40">
        <f t="shared" ref="E40:I40" si="4">E79</f>
        <v>998465</v>
      </c>
      <c r="F40">
        <f t="shared" si="4"/>
        <v>737.44600000000003</v>
      </c>
      <c r="G40">
        <f t="shared" si="4"/>
        <v>2E-3</v>
      </c>
      <c r="H40">
        <f t="shared" si="4"/>
        <v>1.6120000000000001</v>
      </c>
      <c r="I40">
        <f t="shared" si="4"/>
        <v>9.1999999999999998E-2</v>
      </c>
      <c r="J40" s="7">
        <f t="shared" si="2"/>
        <v>2.7444172606541542E-2</v>
      </c>
      <c r="K40" s="7">
        <f t="shared" si="3"/>
        <v>1.9989879810222177E-3</v>
      </c>
      <c r="L40" s="9">
        <f t="shared" ref="L40:L46" si="5">ABS(F13-F40)</f>
        <v>19.697999999999979</v>
      </c>
      <c r="M40" s="1">
        <f t="shared" ref="M40:M46" si="6">ABS(J13-G40)</f>
        <v>3.9900000000001566E-6</v>
      </c>
    </row>
    <row r="41" spans="1:23" x14ac:dyDescent="0.2">
      <c r="A41" t="s">
        <v>4</v>
      </c>
      <c r="C41" t="s">
        <v>16</v>
      </c>
      <c r="D41">
        <v>12</v>
      </c>
      <c r="E41">
        <f t="shared" ref="E41:I41" si="7">E80</f>
        <v>998106</v>
      </c>
      <c r="F41">
        <f t="shared" si="7"/>
        <v>1053.4079999999999</v>
      </c>
      <c r="G41">
        <f t="shared" si="7"/>
        <v>2E-3</v>
      </c>
      <c r="H41">
        <f t="shared" si="7"/>
        <v>2.9809999999999999</v>
      </c>
      <c r="I41">
        <f t="shared" si="7"/>
        <v>0.73199999999999998</v>
      </c>
      <c r="J41" s="7">
        <f t="shared" si="2"/>
        <v>8.1713514599902493E-3</v>
      </c>
      <c r="K41" s="7" t="e">
        <f t="shared" si="3"/>
        <v>#DIV/0!</v>
      </c>
      <c r="L41" s="9">
        <f t="shared" si="5"/>
        <v>8.5380000000000109</v>
      </c>
      <c r="M41" s="1">
        <f t="shared" si="6"/>
        <v>2E-3</v>
      </c>
      <c r="O41" t="s">
        <v>0</v>
      </c>
    </row>
    <row r="42" spans="1:23" x14ac:dyDescent="0.2">
      <c r="A42" t="s">
        <v>4</v>
      </c>
      <c r="C42" t="s">
        <v>16</v>
      </c>
      <c r="D42">
        <v>18</v>
      </c>
      <c r="E42">
        <f t="shared" ref="E42:I42" si="8">E81</f>
        <v>997678</v>
      </c>
      <c r="F42">
        <f t="shared" si="8"/>
        <v>1446.287</v>
      </c>
      <c r="G42">
        <f t="shared" si="8"/>
        <v>2E-3</v>
      </c>
      <c r="H42">
        <f t="shared" si="8"/>
        <v>4.8040000000000003</v>
      </c>
      <c r="I42">
        <f t="shared" si="8"/>
        <v>2.3050000000000002</v>
      </c>
      <c r="J42" s="7">
        <f t="shared" si="2"/>
        <v>1.5993452849275072E-2</v>
      </c>
      <c r="K42" s="7" t="e">
        <f t="shared" si="3"/>
        <v>#DIV/0!</v>
      </c>
      <c r="L42" s="9">
        <f t="shared" si="5"/>
        <v>22.767000000000053</v>
      </c>
      <c r="M42" s="1">
        <f t="shared" si="6"/>
        <v>2E-3</v>
      </c>
    </row>
    <row r="43" spans="1:23" x14ac:dyDescent="0.2">
      <c r="A43" t="s">
        <v>4</v>
      </c>
      <c r="C43" t="s">
        <v>17</v>
      </c>
      <c r="D43">
        <v>3</v>
      </c>
      <c r="E43">
        <f t="shared" ref="E43:I43" si="9">E82</f>
        <v>998349</v>
      </c>
      <c r="F43">
        <f t="shared" si="9"/>
        <v>598.63599999999997</v>
      </c>
      <c r="G43">
        <f t="shared" si="9"/>
        <v>2E-3</v>
      </c>
      <c r="H43">
        <f t="shared" si="9"/>
        <v>1.33</v>
      </c>
      <c r="I43">
        <f t="shared" si="9"/>
        <v>3.0000000000000001E-3</v>
      </c>
      <c r="J43" s="7">
        <f t="shared" si="2"/>
        <v>3.6069886378386817E-2</v>
      </c>
      <c r="K43" s="7">
        <f t="shared" si="3"/>
        <v>0.52000038399969273</v>
      </c>
      <c r="L43" s="9">
        <f t="shared" si="5"/>
        <v>20.841000000000008</v>
      </c>
      <c r="M43" s="1">
        <f t="shared" si="6"/>
        <v>2.1666699999999999E-3</v>
      </c>
    </row>
    <row r="44" spans="1:23" x14ac:dyDescent="0.2">
      <c r="A44" t="s">
        <v>4</v>
      </c>
      <c r="C44" t="s">
        <v>17</v>
      </c>
      <c r="D44">
        <v>6</v>
      </c>
      <c r="E44">
        <f t="shared" ref="E44:I44" si="10">E83</f>
        <v>996826</v>
      </c>
      <c r="F44">
        <f t="shared" si="10"/>
        <v>629.30200000000002</v>
      </c>
      <c r="G44">
        <f t="shared" si="10"/>
        <v>3.0000000000000001E-3</v>
      </c>
      <c r="H44">
        <f t="shared" si="10"/>
        <v>1.4870000000000001</v>
      </c>
      <c r="I44">
        <f t="shared" si="10"/>
        <v>1.7000000000000001E-2</v>
      </c>
      <c r="J44" s="7">
        <f t="shared" si="2"/>
        <v>5.7058822541334098E-2</v>
      </c>
      <c r="K44" s="7">
        <f t="shared" si="3"/>
        <v>0.38812472465612602</v>
      </c>
      <c r="L44" s="9">
        <f t="shared" si="5"/>
        <v>33.969000000000051</v>
      </c>
      <c r="M44" s="1">
        <f t="shared" si="6"/>
        <v>1.9029599999999995E-3</v>
      </c>
    </row>
    <row r="45" spans="1:23" x14ac:dyDescent="0.2">
      <c r="A45" t="s">
        <v>4</v>
      </c>
      <c r="C45" t="s">
        <v>17</v>
      </c>
      <c r="D45">
        <v>12</v>
      </c>
      <c r="E45">
        <f t="shared" ref="E45:I45" si="11">E84</f>
        <v>992989</v>
      </c>
      <c r="F45">
        <f t="shared" si="11"/>
        <v>680.12699999999995</v>
      </c>
      <c r="G45">
        <f t="shared" si="11"/>
        <v>7.0000000000000001E-3</v>
      </c>
      <c r="H45">
        <f t="shared" si="11"/>
        <v>1.7509999999999999</v>
      </c>
      <c r="I45">
        <f t="shared" si="11"/>
        <v>0.115</v>
      </c>
      <c r="J45" s="7">
        <f t="shared" si="2"/>
        <v>1.4468665955670984E-2</v>
      </c>
      <c r="K45" s="7">
        <f t="shared" si="3"/>
        <v>0.91100191100191108</v>
      </c>
      <c r="L45" s="9">
        <f t="shared" si="5"/>
        <v>9.9850000000000136</v>
      </c>
      <c r="M45" s="1">
        <f t="shared" si="6"/>
        <v>3.3370000000000001E-3</v>
      </c>
    </row>
    <row r="46" spans="1:23" x14ac:dyDescent="0.2">
      <c r="A46" t="s">
        <v>4</v>
      </c>
      <c r="C46" t="s">
        <v>17</v>
      </c>
      <c r="D46">
        <v>18</v>
      </c>
      <c r="E46">
        <f t="shared" ref="E46:I46" si="12">E85</f>
        <v>990482</v>
      </c>
      <c r="F46">
        <f t="shared" si="12"/>
        <v>726.20399999999995</v>
      </c>
      <c r="G46">
        <f t="shared" si="12"/>
        <v>0.01</v>
      </c>
      <c r="H46">
        <f t="shared" si="12"/>
        <v>1.9970000000000001</v>
      </c>
      <c r="I46">
        <f t="shared" si="12"/>
        <v>0.33</v>
      </c>
      <c r="J46" s="7">
        <f t="shared" si="2"/>
        <v>4.8535929952086505E-2</v>
      </c>
      <c r="K46" s="7">
        <f t="shared" si="3"/>
        <v>0.12962312383719432</v>
      </c>
      <c r="L46" s="9">
        <f t="shared" si="5"/>
        <v>37.045000000000073</v>
      </c>
      <c r="M46" s="1">
        <f t="shared" si="6"/>
        <v>1.147490000000001E-3</v>
      </c>
    </row>
    <row r="47" spans="1:23" x14ac:dyDescent="0.2">
      <c r="A47" t="s">
        <v>2</v>
      </c>
      <c r="C47" t="s">
        <v>16</v>
      </c>
      <c r="D47">
        <v>3</v>
      </c>
      <c r="J47" s="7"/>
      <c r="K47" s="7"/>
      <c r="L47" s="7"/>
      <c r="M47" s="7"/>
      <c r="O47" s="8"/>
      <c r="P47" s="8"/>
      <c r="Q47" s="9"/>
      <c r="R47" s="8"/>
      <c r="S47" s="8"/>
      <c r="T47" s="9"/>
      <c r="U47" s="9"/>
      <c r="V47" s="9"/>
    </row>
    <row r="48" spans="1:23" x14ac:dyDescent="0.2">
      <c r="A48" t="s">
        <v>2</v>
      </c>
      <c r="C48" t="s">
        <v>16</v>
      </c>
      <c r="D48">
        <v>6</v>
      </c>
      <c r="J48" s="7"/>
      <c r="K48" s="7"/>
      <c r="L48" s="7"/>
      <c r="M48" s="7"/>
    </row>
    <row r="49" spans="1:23" x14ac:dyDescent="0.2">
      <c r="A49" t="s">
        <v>2</v>
      </c>
      <c r="C49" t="s">
        <v>16</v>
      </c>
      <c r="D49">
        <v>12</v>
      </c>
      <c r="J49" s="7"/>
      <c r="K49" s="7"/>
      <c r="L49" s="7"/>
      <c r="M49" s="7"/>
    </row>
    <row r="50" spans="1:23" x14ac:dyDescent="0.2">
      <c r="A50" t="s">
        <v>2</v>
      </c>
      <c r="C50" t="s">
        <v>16</v>
      </c>
      <c r="D50">
        <v>18</v>
      </c>
      <c r="J50" s="7"/>
      <c r="K50" s="7"/>
      <c r="L50" s="7"/>
      <c r="M50" s="7"/>
    </row>
    <row r="51" spans="1:23" x14ac:dyDescent="0.2">
      <c r="A51" t="s">
        <v>2</v>
      </c>
      <c r="C51" t="s">
        <v>17</v>
      </c>
      <c r="D51">
        <v>3</v>
      </c>
      <c r="J51" s="7"/>
      <c r="K51" s="7"/>
      <c r="L51" s="7"/>
      <c r="M51" s="7"/>
    </row>
    <row r="52" spans="1:23" x14ac:dyDescent="0.2">
      <c r="A52" t="s">
        <v>2</v>
      </c>
      <c r="C52" t="s">
        <v>17</v>
      </c>
      <c r="D52">
        <v>6</v>
      </c>
      <c r="J52" s="7"/>
      <c r="K52" s="7"/>
      <c r="L52" s="7"/>
      <c r="M52" s="7"/>
    </row>
    <row r="53" spans="1:23" x14ac:dyDescent="0.2">
      <c r="A53" t="s">
        <v>2</v>
      </c>
      <c r="C53" t="s">
        <v>17</v>
      </c>
      <c r="D53">
        <v>12</v>
      </c>
      <c r="J53" s="7"/>
      <c r="K53" s="7"/>
      <c r="L53" s="7"/>
      <c r="M53" s="7"/>
    </row>
    <row r="54" spans="1:23" x14ac:dyDescent="0.2">
      <c r="A54" t="s">
        <v>2</v>
      </c>
      <c r="C54" t="s">
        <v>17</v>
      </c>
      <c r="D54">
        <v>18</v>
      </c>
      <c r="J54" s="7"/>
      <c r="K54" s="7"/>
      <c r="L54" s="7"/>
      <c r="M54" s="7"/>
    </row>
    <row r="55" spans="1:23" x14ac:dyDescent="0.2">
      <c r="F55" s="1"/>
      <c r="J55" s="7"/>
    </row>
    <row r="56" spans="1:23" x14ac:dyDescent="0.2">
      <c r="E56" s="6" t="s">
        <v>19</v>
      </c>
      <c r="F56" s="11">
        <f t="shared" ref="F56:I56" si="13">AVERAGE(F31:F54)</f>
        <v>809.16562499999986</v>
      </c>
      <c r="G56" s="11">
        <f t="shared" si="13"/>
        <v>3.6249999999999998E-3</v>
      </c>
      <c r="H56" s="11">
        <f t="shared" si="13"/>
        <v>2.1368750000000003</v>
      </c>
      <c r="I56" s="11">
        <f t="shared" si="13"/>
        <v>0.45025000000000004</v>
      </c>
      <c r="J56" s="14">
        <f>AVERAGE(J31:J54)</f>
        <v>2.9340685944866544E-2</v>
      </c>
      <c r="K56" s="14" t="e">
        <f>AVERAGE(K31:K54)</f>
        <v>#DIV/0!</v>
      </c>
      <c r="L56" s="11">
        <f t="shared" ref="L56:M56" si="14">AVERAGE(L31:L54)</f>
        <v>21.191875000000024</v>
      </c>
      <c r="M56" s="17">
        <f t="shared" si="14"/>
        <v>1.9391125E-3</v>
      </c>
      <c r="O56" s="11">
        <f t="shared" ref="O56:W56" si="15">AVERAGE(O31:O54)</f>
        <v>56.298960451977408</v>
      </c>
      <c r="P56" s="11">
        <f t="shared" si="15"/>
        <v>410.84913559322013</v>
      </c>
      <c r="Q56" s="11">
        <f t="shared" si="15"/>
        <v>0.99481216866972277</v>
      </c>
      <c r="R56" s="11">
        <f t="shared" si="15"/>
        <v>8.4428870056497161</v>
      </c>
      <c r="S56" s="11">
        <f t="shared" si="15"/>
        <v>576.24910169491534</v>
      </c>
      <c r="T56" s="11">
        <f t="shared" si="15"/>
        <v>0.99736169737719549</v>
      </c>
      <c r="U56" s="11">
        <f t="shared" si="15"/>
        <v>1.9648045682863491E-2</v>
      </c>
      <c r="V56" s="11">
        <f t="shared" si="15"/>
        <v>3.9033326206869598E-2</v>
      </c>
      <c r="W56" s="11">
        <f t="shared" si="15"/>
        <v>6.6682120007414412</v>
      </c>
    </row>
    <row r="57" spans="1:23" x14ac:dyDescent="0.2">
      <c r="A57" t="s">
        <v>0</v>
      </c>
    </row>
    <row r="58" spans="1:23" x14ac:dyDescent="0.2">
      <c r="O58" t="s">
        <v>0</v>
      </c>
    </row>
    <row r="59" spans="1:23" x14ac:dyDescent="0.2">
      <c r="D59" t="s">
        <v>15</v>
      </c>
      <c r="E59" t="s">
        <v>20</v>
      </c>
      <c r="F59" s="5">
        <f>RSQ(F4:F27,F31:F54)</f>
        <v>0.99352066066779232</v>
      </c>
      <c r="G59" t="s">
        <v>60</v>
      </c>
      <c r="H59" s="7">
        <f>AVERAGE(J31:J54)</f>
        <v>2.9340685944866544E-2</v>
      </c>
      <c r="I59" t="s">
        <v>59</v>
      </c>
      <c r="J59" s="9">
        <f>L56</f>
        <v>21.191875000000024</v>
      </c>
      <c r="L59" t="s">
        <v>69</v>
      </c>
    </row>
    <row r="60" spans="1:23" x14ac:dyDescent="0.2">
      <c r="D60" t="s">
        <v>39</v>
      </c>
      <c r="E60" t="s">
        <v>77</v>
      </c>
      <c r="F60" s="5">
        <f>RSQ(J4:J27,G31:G54)</f>
        <v>0.50691307346011572</v>
      </c>
      <c r="G60" t="s">
        <v>60</v>
      </c>
      <c r="H60" s="7" t="e">
        <f>AVERAGE(K31:K54)</f>
        <v>#DIV/0!</v>
      </c>
      <c r="I60" t="s">
        <v>59</v>
      </c>
      <c r="J60" s="1">
        <f>M56</f>
        <v>1.9391125E-3</v>
      </c>
      <c r="O60" s="2"/>
    </row>
    <row r="61" spans="1:23" x14ac:dyDescent="0.2">
      <c r="C61" t="s">
        <v>36</v>
      </c>
      <c r="D61" t="s">
        <v>15</v>
      </c>
      <c r="E61" t="s">
        <v>20</v>
      </c>
      <c r="F61" t="e">
        <f>RSQ(F4:F11,F31:F38)</f>
        <v>#DIV/0!</v>
      </c>
      <c r="G61" t="s">
        <v>60</v>
      </c>
      <c r="H61" s="7" t="e">
        <f>AVERAGE(J31:J38)</f>
        <v>#DIV/0!</v>
      </c>
      <c r="I61" t="s">
        <v>59</v>
      </c>
    </row>
    <row r="62" spans="1:23" x14ac:dyDescent="0.2">
      <c r="D62" t="s">
        <v>39</v>
      </c>
      <c r="E62" t="s">
        <v>77</v>
      </c>
      <c r="F62" t="e">
        <f>RSQ(J4:J11,G31:G38)</f>
        <v>#DIV/0!</v>
      </c>
      <c r="G62" t="s">
        <v>60</v>
      </c>
      <c r="H62" s="7" t="e">
        <f>AVERAGE(K31:K38)</f>
        <v>#DIV/0!</v>
      </c>
      <c r="I62" t="s">
        <v>59</v>
      </c>
    </row>
    <row r="63" spans="1:23" x14ac:dyDescent="0.2">
      <c r="C63" t="s">
        <v>37</v>
      </c>
      <c r="D63" t="s">
        <v>15</v>
      </c>
      <c r="E63" t="s">
        <v>20</v>
      </c>
      <c r="F63">
        <f>RSQ(F12:F19,F39:F46)</f>
        <v>0.99352066066779232</v>
      </c>
      <c r="G63" t="s">
        <v>60</v>
      </c>
      <c r="H63" s="7">
        <f>AVERAGE(J39:J46)</f>
        <v>2.9340685944866544E-2</v>
      </c>
      <c r="I63" t="s">
        <v>59</v>
      </c>
      <c r="J63" s="9">
        <f>AVERAGE(L39:L46)</f>
        <v>21.191875000000024</v>
      </c>
    </row>
    <row r="64" spans="1:23" x14ac:dyDescent="0.2">
      <c r="D64" t="s">
        <v>39</v>
      </c>
      <c r="E64" t="s">
        <v>77</v>
      </c>
      <c r="F64">
        <f>RSQ(J12:J19,G39:G46)</f>
        <v>0.50691307346011572</v>
      </c>
      <c r="G64" t="s">
        <v>60</v>
      </c>
      <c r="H64" s="7" t="e">
        <f>AVERAGE(K39:K46)</f>
        <v>#DIV/0!</v>
      </c>
      <c r="I64" t="s">
        <v>59</v>
      </c>
      <c r="J64" s="1">
        <f>AVERAGE(M39:M46)</f>
        <v>1.9391125E-3</v>
      </c>
    </row>
    <row r="65" spans="1:25" x14ac:dyDescent="0.2">
      <c r="C65" t="s">
        <v>38</v>
      </c>
      <c r="D65" t="s">
        <v>15</v>
      </c>
      <c r="E65" t="s">
        <v>20</v>
      </c>
      <c r="F65" t="e">
        <f>RSQ(F20:F27,F47:F54)</f>
        <v>#DIV/0!</v>
      </c>
      <c r="G65" t="s">
        <v>60</v>
      </c>
      <c r="H65" s="7" t="e">
        <f>AVERAGE(J47:J54)</f>
        <v>#DIV/0!</v>
      </c>
      <c r="I65" t="s">
        <v>59</v>
      </c>
    </row>
    <row r="66" spans="1:25" x14ac:dyDescent="0.2">
      <c r="D66" t="s">
        <v>39</v>
      </c>
      <c r="E66" t="s">
        <v>77</v>
      </c>
      <c r="F66" t="e">
        <f>RSQ(J20:J27,G47:G54)</f>
        <v>#DIV/0!</v>
      </c>
      <c r="G66" t="s">
        <v>60</v>
      </c>
      <c r="H66" s="7" t="e">
        <f>AVERAGE(K47:K54)</f>
        <v>#DIV/0!</v>
      </c>
      <c r="I66" t="s">
        <v>59</v>
      </c>
    </row>
    <row r="68" spans="1:25" x14ac:dyDescent="0.2">
      <c r="A68" s="2" t="s">
        <v>73</v>
      </c>
    </row>
    <row r="69" spans="1:25" x14ac:dyDescent="0.2">
      <c r="A69" s="15" t="s">
        <v>61</v>
      </c>
    </row>
    <row r="70" spans="1:25" x14ac:dyDescent="0.2">
      <c r="A70" s="18" t="s">
        <v>62</v>
      </c>
      <c r="B70" s="19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</row>
    <row r="71" spans="1:25" x14ac:dyDescent="0.2">
      <c r="A71" s="19" t="s">
        <v>74</v>
      </c>
      <c r="B71" s="19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</row>
    <row r="72" spans="1:25" x14ac:dyDescent="0.2">
      <c r="A72" s="15" t="s">
        <v>75</v>
      </c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</row>
    <row r="73" spans="1:25" x14ac:dyDescent="0.2">
      <c r="A73" s="15" t="s">
        <v>79</v>
      </c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</row>
    <row r="74" spans="1:25" x14ac:dyDescent="0.2">
      <c r="A74" s="19" t="s">
        <v>80</v>
      </c>
      <c r="B74" s="19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</row>
    <row r="75" spans="1:25" x14ac:dyDescent="0.2">
      <c r="A75" s="19" t="s">
        <v>81</v>
      </c>
      <c r="B75" s="19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</row>
    <row r="76" spans="1:25" x14ac:dyDescent="0.2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</row>
    <row r="77" spans="1:25" x14ac:dyDescent="0.2">
      <c r="A77" s="15" t="s">
        <v>41</v>
      </c>
      <c r="B77" s="15"/>
      <c r="C77" s="15" t="s">
        <v>42</v>
      </c>
      <c r="D77" s="15" t="s">
        <v>43</v>
      </c>
      <c r="E77" s="15" t="s">
        <v>31</v>
      </c>
      <c r="F77" s="15" t="s">
        <v>15</v>
      </c>
      <c r="G77" s="15" t="s">
        <v>39</v>
      </c>
      <c r="H77" s="15" t="s">
        <v>33</v>
      </c>
      <c r="I77" s="15" t="s">
        <v>34</v>
      </c>
      <c r="J77" s="15" t="s">
        <v>78</v>
      </c>
      <c r="K77" s="15" t="s">
        <v>82</v>
      </c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</row>
    <row r="78" spans="1:25" x14ac:dyDescent="0.2">
      <c r="A78" s="15" t="s">
        <v>4</v>
      </c>
      <c r="B78" s="15"/>
      <c r="C78" s="15" t="s">
        <v>16</v>
      </c>
      <c r="D78" s="15">
        <v>3</v>
      </c>
      <c r="E78" s="15">
        <v>998533</v>
      </c>
      <c r="F78" s="15">
        <v>601.91499999999996</v>
      </c>
      <c r="G78" s="15">
        <v>1E-3</v>
      </c>
      <c r="H78" s="15">
        <v>1.133</v>
      </c>
      <c r="I78" s="15">
        <v>8.0000000000000002E-3</v>
      </c>
      <c r="J78" s="15">
        <v>1E-3</v>
      </c>
      <c r="K78" s="15">
        <v>0</v>
      </c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</row>
    <row r="79" spans="1:25" x14ac:dyDescent="0.2">
      <c r="A79" s="15" t="s">
        <v>4</v>
      </c>
      <c r="B79" s="15"/>
      <c r="C79" s="15" t="s">
        <v>16</v>
      </c>
      <c r="D79" s="15">
        <v>6</v>
      </c>
      <c r="E79" s="15">
        <v>998465</v>
      </c>
      <c r="F79" s="15">
        <v>737.44600000000003</v>
      </c>
      <c r="G79" s="15">
        <v>2E-3</v>
      </c>
      <c r="H79" s="15">
        <v>1.6120000000000001</v>
      </c>
      <c r="I79" s="15">
        <v>9.1999999999999998E-2</v>
      </c>
      <c r="J79" s="15">
        <v>1.9E-2</v>
      </c>
      <c r="K79" s="15">
        <v>0</v>
      </c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</row>
    <row r="80" spans="1:25" x14ac:dyDescent="0.2">
      <c r="A80" s="15" t="s">
        <v>4</v>
      </c>
      <c r="B80" s="15"/>
      <c r="C80" s="15" t="s">
        <v>16</v>
      </c>
      <c r="D80" s="15">
        <v>12</v>
      </c>
      <c r="E80" s="15">
        <v>998106</v>
      </c>
      <c r="F80" s="15">
        <v>1053.4079999999999</v>
      </c>
      <c r="G80" s="15">
        <v>2E-3</v>
      </c>
      <c r="H80" s="15">
        <v>2.9809999999999999</v>
      </c>
      <c r="I80" s="15">
        <v>0.73199999999999998</v>
      </c>
      <c r="J80" s="15">
        <v>0.14099999999999999</v>
      </c>
      <c r="K80" s="15">
        <v>0</v>
      </c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</row>
    <row r="81" spans="1:25" x14ac:dyDescent="0.2">
      <c r="A81" s="15" t="s">
        <v>4</v>
      </c>
      <c r="B81" s="15"/>
      <c r="C81" s="15" t="s">
        <v>16</v>
      </c>
      <c r="D81" s="15">
        <v>18</v>
      </c>
      <c r="E81" s="15">
        <v>997678</v>
      </c>
      <c r="F81" s="15">
        <v>1446.287</v>
      </c>
      <c r="G81" s="15">
        <v>2E-3</v>
      </c>
      <c r="H81" s="15">
        <v>4.8040000000000003</v>
      </c>
      <c r="I81" s="15">
        <v>2.3050000000000002</v>
      </c>
      <c r="J81" s="15">
        <v>0.45700000000000002</v>
      </c>
      <c r="K81" s="15">
        <v>0</v>
      </c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</row>
    <row r="82" spans="1:25" x14ac:dyDescent="0.2">
      <c r="A82" s="15" t="s">
        <v>4</v>
      </c>
      <c r="B82" s="15"/>
      <c r="C82" s="15" t="s">
        <v>17</v>
      </c>
      <c r="D82" s="15">
        <v>3</v>
      </c>
      <c r="E82" s="15">
        <v>998349</v>
      </c>
      <c r="F82" s="15">
        <v>598.63599999999997</v>
      </c>
      <c r="G82" s="15">
        <v>2E-3</v>
      </c>
      <c r="H82" s="15">
        <v>1.33</v>
      </c>
      <c r="I82" s="15">
        <v>3.0000000000000001E-3</v>
      </c>
      <c r="J82" s="15">
        <v>0.19700000000000001</v>
      </c>
      <c r="K82" s="15">
        <v>1.1970000000000001</v>
      </c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</row>
    <row r="83" spans="1:25" x14ac:dyDescent="0.2">
      <c r="A83" s="15" t="s">
        <v>4</v>
      </c>
      <c r="B83" s="15"/>
      <c r="C83" s="15" t="s">
        <v>17</v>
      </c>
      <c r="D83" s="15">
        <v>6</v>
      </c>
      <c r="E83" s="15">
        <v>996826</v>
      </c>
      <c r="F83" s="15">
        <v>629.30200000000002</v>
      </c>
      <c r="G83" s="15">
        <v>3.0000000000000001E-3</v>
      </c>
      <c r="H83" s="15">
        <v>1.4870000000000001</v>
      </c>
      <c r="I83" s="15">
        <v>1.7000000000000001E-2</v>
      </c>
      <c r="J83" s="15">
        <v>0.186</v>
      </c>
      <c r="K83" s="15">
        <v>1.1839999999999999</v>
      </c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</row>
    <row r="84" spans="1:25" x14ac:dyDescent="0.2">
      <c r="A84" s="15" t="s">
        <v>4</v>
      </c>
      <c r="B84" s="15"/>
      <c r="C84" s="15" t="s">
        <v>17</v>
      </c>
      <c r="D84" s="15">
        <v>12</v>
      </c>
      <c r="E84" s="15">
        <v>992989</v>
      </c>
      <c r="F84" s="15">
        <v>680.12699999999995</v>
      </c>
      <c r="G84" s="15">
        <v>7.0000000000000001E-3</v>
      </c>
      <c r="H84" s="15">
        <v>1.7509999999999999</v>
      </c>
      <c r="I84" s="15">
        <v>0.115</v>
      </c>
      <c r="J84" s="15">
        <v>0.153</v>
      </c>
      <c r="K84" s="15">
        <v>1.1399999999999999</v>
      </c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</row>
    <row r="85" spans="1:25" x14ac:dyDescent="0.2">
      <c r="A85" s="15" t="s">
        <v>4</v>
      </c>
      <c r="B85" s="15"/>
      <c r="C85" s="15" t="s">
        <v>17</v>
      </c>
      <c r="D85" s="15">
        <v>18</v>
      </c>
      <c r="E85" s="15">
        <v>990482</v>
      </c>
      <c r="F85" s="15">
        <v>726.20399999999995</v>
      </c>
      <c r="G85" s="15">
        <v>0.01</v>
      </c>
      <c r="H85" s="15">
        <v>1.9970000000000001</v>
      </c>
      <c r="I85" s="15">
        <v>0.33</v>
      </c>
      <c r="J85" s="15">
        <v>0.126</v>
      </c>
      <c r="K85" s="15">
        <v>1.0940000000000001</v>
      </c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</row>
    <row r="86" spans="1:25" x14ac:dyDescent="0.2">
      <c r="A86" s="15" t="s">
        <v>44</v>
      </c>
      <c r="B86" s="15" t="s">
        <v>45</v>
      </c>
      <c r="C86" s="15" t="s">
        <v>46</v>
      </c>
      <c r="D86" s="15" t="s">
        <v>47</v>
      </c>
      <c r="E86" s="15" t="s">
        <v>48</v>
      </c>
      <c r="F86" s="15" t="s">
        <v>63</v>
      </c>
      <c r="G86" s="15" t="s">
        <v>49</v>
      </c>
      <c r="H86" s="15" t="s">
        <v>50</v>
      </c>
      <c r="I86" s="15" t="s">
        <v>51</v>
      </c>
      <c r="J86" s="15" t="s">
        <v>52</v>
      </c>
      <c r="K86" s="15" t="s">
        <v>53</v>
      </c>
      <c r="L86" s="15" t="s">
        <v>70</v>
      </c>
      <c r="M86" s="15" t="s">
        <v>71</v>
      </c>
      <c r="N86" s="15" t="s">
        <v>72</v>
      </c>
      <c r="O86" s="15" t="s">
        <v>54</v>
      </c>
      <c r="P86" s="15" t="s">
        <v>64</v>
      </c>
      <c r="Q86" s="15" t="s">
        <v>55</v>
      </c>
      <c r="R86" s="15" t="s">
        <v>56</v>
      </c>
      <c r="S86" s="15" t="s">
        <v>57</v>
      </c>
      <c r="T86" s="15" t="s">
        <v>64</v>
      </c>
      <c r="U86" s="15" t="s">
        <v>55</v>
      </c>
      <c r="V86" s="15" t="s">
        <v>65</v>
      </c>
      <c r="W86" s="15" t="s">
        <v>66</v>
      </c>
      <c r="X86" s="15" t="s">
        <v>67</v>
      </c>
      <c r="Y86" s="15" t="s">
        <v>31</v>
      </c>
    </row>
    <row r="87" spans="1:25" x14ac:dyDescent="0.2">
      <c r="A87" s="15">
        <v>0.15</v>
      </c>
      <c r="B87" s="15">
        <v>2.5000000000000001E-2</v>
      </c>
      <c r="C87" s="15">
        <v>0.25</v>
      </c>
      <c r="D87" s="15">
        <v>0.05</v>
      </c>
      <c r="E87" s="15">
        <v>0</v>
      </c>
      <c r="F87" s="15">
        <v>0</v>
      </c>
      <c r="G87" s="15">
        <v>0</v>
      </c>
      <c r="H87" s="15">
        <v>100</v>
      </c>
      <c r="I87" s="15">
        <v>1.5E-3</v>
      </c>
      <c r="J87" s="15">
        <v>1.5E-3</v>
      </c>
      <c r="K87" s="15">
        <v>99</v>
      </c>
      <c r="L87" s="15">
        <v>1</v>
      </c>
      <c r="M87" s="15">
        <v>1</v>
      </c>
      <c r="N87" s="15">
        <v>99</v>
      </c>
      <c r="O87" s="15">
        <v>0.99399999999999999</v>
      </c>
      <c r="P87" s="15">
        <v>21.192</v>
      </c>
      <c r="Q87" s="15">
        <v>2.9340000000000002</v>
      </c>
      <c r="R87" s="15">
        <v>2.9529999999999998</v>
      </c>
      <c r="S87" s="15">
        <v>0.496</v>
      </c>
      <c r="T87" s="15">
        <v>2E-3</v>
      </c>
      <c r="U87" s="15" t="s">
        <v>68</v>
      </c>
      <c r="V87" s="15">
        <v>4.0000000000000001E-3</v>
      </c>
      <c r="W87" s="15" t="s">
        <v>68</v>
      </c>
      <c r="X87" s="15" t="s">
        <v>68</v>
      </c>
      <c r="Y87" s="15">
        <v>8</v>
      </c>
    </row>
    <row r="88" spans="1:25" x14ac:dyDescent="0.2">
      <c r="A88" s="15" t="s">
        <v>76</v>
      </c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</row>
    <row r="89" spans="1:25" x14ac:dyDescent="0.2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</row>
    <row r="101" spans="1:28" x14ac:dyDescent="0.2">
      <c r="Q101" t="s">
        <v>0</v>
      </c>
      <c r="S101" s="5" t="s">
        <v>0</v>
      </c>
    </row>
    <row r="109" spans="1:28" x14ac:dyDescent="0.2">
      <c r="A109" t="s">
        <v>40</v>
      </c>
    </row>
    <row r="110" spans="1:28" x14ac:dyDescent="0.2">
      <c r="A110" t="s">
        <v>15</v>
      </c>
      <c r="C110">
        <v>438.46199999999999</v>
      </c>
      <c r="D110">
        <v>435.12599999999998</v>
      </c>
      <c r="E110">
        <v>427.31299999999999</v>
      </c>
      <c r="F110">
        <v>427.411</v>
      </c>
      <c r="G110">
        <v>406.04399999999998</v>
      </c>
      <c r="H110">
        <v>408.964</v>
      </c>
      <c r="I110">
        <v>415.339</v>
      </c>
      <c r="J110">
        <v>417.36</v>
      </c>
      <c r="K110">
        <v>548.053</v>
      </c>
      <c r="N110">
        <v>604.05999999999995</v>
      </c>
      <c r="O110">
        <v>677.14800000000002</v>
      </c>
      <c r="P110">
        <v>781.16899999999998</v>
      </c>
      <c r="Q110">
        <v>473.63099999999997</v>
      </c>
      <c r="R110">
        <v>477.90800000000002</v>
      </c>
      <c r="S110">
        <v>517.43100000000004</v>
      </c>
      <c r="T110">
        <v>568.78399999999999</v>
      </c>
      <c r="U110">
        <v>847.98699999999997</v>
      </c>
      <c r="V110">
        <v>1220.77</v>
      </c>
      <c r="W110">
        <v>1729.59</v>
      </c>
      <c r="X110">
        <v>2003.28</v>
      </c>
      <c r="Y110">
        <v>719.46799999999996</v>
      </c>
      <c r="Z110">
        <v>888.5</v>
      </c>
      <c r="AA110">
        <v>1161.04</v>
      </c>
      <c r="AB110">
        <v>1330.43</v>
      </c>
    </row>
    <row r="112" spans="1:28" x14ac:dyDescent="0.2">
      <c r="A112" t="s">
        <v>39</v>
      </c>
      <c r="C112">
        <v>2.7440699999999998E-2</v>
      </c>
      <c r="D112">
        <v>2.42518E-2</v>
      </c>
      <c r="E112">
        <v>2.25747E-2</v>
      </c>
      <c r="F112">
        <v>1.1165599999999999E-2</v>
      </c>
      <c r="G112">
        <v>3.7924100000000002E-2</v>
      </c>
      <c r="H112">
        <v>3.6034700000000003E-2</v>
      </c>
      <c r="I112">
        <v>3.1345900000000003E-2</v>
      </c>
      <c r="J112">
        <v>4.32501E-2</v>
      </c>
      <c r="K112">
        <v>3.7154399999999997E-2</v>
      </c>
      <c r="N112">
        <v>3.1487500000000002E-2</v>
      </c>
      <c r="O112">
        <v>2.8247499999999998E-2</v>
      </c>
      <c r="P112">
        <v>3.1306399999999998E-2</v>
      </c>
      <c r="Q112">
        <v>4.1281100000000001E-2</v>
      </c>
      <c r="R112">
        <v>6.1969299999999998E-2</v>
      </c>
      <c r="S112">
        <v>6.3136700000000004E-2</v>
      </c>
      <c r="T112">
        <v>8.6835899999999994E-2</v>
      </c>
      <c r="U112">
        <v>2.1488799999999999E-2</v>
      </c>
      <c r="V112">
        <v>2.2574E-2</v>
      </c>
      <c r="W112">
        <v>1.94678E-2</v>
      </c>
      <c r="X112">
        <v>2.7971599999999999E-2</v>
      </c>
      <c r="Y112">
        <v>3.3356400000000001E-2</v>
      </c>
      <c r="Z112">
        <v>2.7120200000000001E-2</v>
      </c>
      <c r="AA112">
        <v>8.7471699999999999E-2</v>
      </c>
      <c r="AB112">
        <v>0.16492699999999999</v>
      </c>
    </row>
  </sheetData>
  <pageMargins left="0.75" right="0.75" top="1" bottom="1" header="0.5" footer="0.5"/>
  <pageSetup scale="66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Univ. of Michigan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Kieras</dc:creator>
  <cp:lastModifiedBy>David Kieras</cp:lastModifiedBy>
  <cp:lastPrinted>2018-01-31T18:33:28Z</cp:lastPrinted>
  <dcterms:created xsi:type="dcterms:W3CDTF">2017-02-22T18:50:13Z</dcterms:created>
  <dcterms:modified xsi:type="dcterms:W3CDTF">2020-01-13T20:10:06Z</dcterms:modified>
</cp:coreProperties>
</file>