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VM2d fits copies for report/"/>
    </mc:Choice>
  </mc:AlternateContent>
  <xr:revisionPtr revIDLastSave="0" documentId="13_ncr:1_{24D68871-2A0A-CA4C-96C5-AEF4DBF084ED}" xr6:coauthVersionLast="45" xr6:coauthVersionMax="45" xr10:uidLastSave="{00000000-0000-0000-0000-000000000000}"/>
  <bookViews>
    <workbookView xWindow="4980" yWindow="540" windowWidth="18060" windowHeight="1968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1" i="1" l="1"/>
  <c r="M41" i="1"/>
  <c r="L44" i="1"/>
  <c r="M44" i="1"/>
  <c r="F63" i="1"/>
  <c r="J62" i="1"/>
  <c r="J61" i="1"/>
  <c r="F66" i="1"/>
  <c r="F65" i="1"/>
  <c r="F61" i="1"/>
  <c r="F59" i="1"/>
  <c r="L40" i="1"/>
  <c r="M40" i="1"/>
  <c r="L42" i="1"/>
  <c r="M42" i="1"/>
  <c r="L43" i="1"/>
  <c r="M43" i="1"/>
  <c r="L45" i="1"/>
  <c r="M45" i="1"/>
  <c r="L46" i="1"/>
  <c r="M46" i="1"/>
  <c r="M39" i="1"/>
  <c r="L39" i="1"/>
  <c r="K40" i="1"/>
  <c r="K41" i="1"/>
  <c r="K42" i="1"/>
  <c r="K43" i="1"/>
  <c r="K44" i="1"/>
  <c r="K45" i="1"/>
  <c r="K46" i="1"/>
  <c r="F62" i="1"/>
  <c r="F60" i="1"/>
  <c r="J39" i="1"/>
  <c r="J40" i="1"/>
  <c r="J41" i="1"/>
  <c r="U39" i="1" s="1"/>
  <c r="U56" i="1" s="1"/>
  <c r="J42" i="1"/>
  <c r="J43" i="1"/>
  <c r="J44" i="1"/>
  <c r="J45" i="1"/>
  <c r="J46" i="1"/>
  <c r="H65" i="1"/>
  <c r="H61" i="1"/>
  <c r="K39" i="1"/>
  <c r="H66" i="1"/>
  <c r="H62" i="1"/>
  <c r="F56" i="1"/>
  <c r="G56" i="1"/>
  <c r="H56" i="1"/>
  <c r="I56" i="1"/>
  <c r="O39" i="1"/>
  <c r="O56" i="1" s="1"/>
  <c r="R39" i="1"/>
  <c r="R56" i="1" s="1"/>
  <c r="T39" i="1"/>
  <c r="T56" i="1" s="1"/>
  <c r="S39" i="1"/>
  <c r="S56" i="1" s="1"/>
  <c r="Q39" i="1"/>
  <c r="Q56" i="1" s="1"/>
  <c r="P39" i="1"/>
  <c r="P56" i="1" s="1"/>
  <c r="V12" i="1"/>
  <c r="V28" i="1" s="1"/>
  <c r="U12" i="1"/>
  <c r="S12" i="1"/>
  <c r="O12" i="1"/>
  <c r="W12" i="1" s="1"/>
  <c r="W28" i="1" s="1"/>
  <c r="T12" i="1"/>
  <c r="R12" i="1"/>
  <c r="R28" i="1" s="1"/>
  <c r="Q12" i="1"/>
  <c r="P12" i="1"/>
  <c r="P28" i="1" s="1"/>
  <c r="K28" i="1"/>
  <c r="J28" i="1"/>
  <c r="I28" i="1"/>
  <c r="H28" i="1"/>
  <c r="F28" i="1"/>
  <c r="G28" i="1"/>
  <c r="T28" i="1"/>
  <c r="U28" i="1"/>
  <c r="S28" i="1"/>
  <c r="Q28" i="1"/>
  <c r="O28" i="1"/>
  <c r="J56" i="1" l="1"/>
  <c r="K56" i="1"/>
  <c r="V39" i="1"/>
  <c r="V56" i="1" s="1"/>
  <c r="H59" i="1"/>
  <c r="H64" i="1"/>
  <c r="H63" i="1"/>
  <c r="H60" i="1"/>
  <c r="J64" i="1"/>
  <c r="M56" i="1"/>
  <c r="J60" i="1" s="1"/>
  <c r="J63" i="1"/>
  <c r="L56" i="1"/>
  <c r="J59" i="1" s="1"/>
  <c r="W39" i="1"/>
  <c r="W56" i="1" s="1"/>
  <c r="F64" i="1"/>
</calcChain>
</file>

<file path=xl/sharedStrings.xml><?xml version="1.0" encoding="utf-8"?>
<sst xmlns="http://schemas.openxmlformats.org/spreadsheetml/2006/main" count="208" uniqueCount="79">
  <si>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</si>
  <si>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</si>
  <si>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</si>
  <si>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</si>
  <si>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</si>
  <si>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</si>
  <si>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</si>
  <si>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</si>
  <si>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</si>
  <si>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</si>
  <si>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</si>
  <si>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</si>
  <si>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</si>
  <si>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</si>
  <si>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</si>
  <si>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</si>
  <si>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</si>
  <si>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</si>
  <si>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Trials / condition = 1000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</si>
  <si>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</si>
  <si>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</si>
  <si>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</si>
  <si>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</si>
  <si>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</si>
  <si>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</si>
  <si>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</si>
  <si>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</si>
  <si>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</si>
  <si>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</si>
  <si>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</si>
  <si>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</si>
  <si>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</si>
  <si>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NFix</t>
  </si>
  <si>
    <t>MITF</t>
  </si>
  <si>
    <t>SNs</t>
  </si>
  <si>
    <t>CSF Only</t>
  </si>
  <si>
    <t>SHP Only</t>
  </si>
  <si>
    <t>ER</t>
  </si>
  <si>
    <t>Obs Data</t>
  </si>
  <si>
    <t>COC Only</t>
  </si>
  <si>
    <t>Cnd</t>
  </si>
  <si>
    <t>Pol</t>
  </si>
  <si>
    <t>SS</t>
  </si>
  <si>
    <t>C_av</t>
  </si>
  <si>
    <t>C_cp</t>
  </si>
  <si>
    <t>O_av</t>
  </si>
  <si>
    <t>O_cp</t>
  </si>
  <si>
    <t>S_av</t>
  </si>
  <si>
    <t>S_cp</t>
  </si>
  <si>
    <t>VDly</t>
  </si>
  <si>
    <t>PbER</t>
  </si>
  <si>
    <t>NbER</t>
  </si>
  <si>
    <t>MaxNfix</t>
  </si>
  <si>
    <t>aare</t>
  </si>
  <si>
    <t>FoM</t>
  </si>
  <si>
    <t>ER: Rsq</t>
  </si>
  <si>
    <t>Abs(O-P)</t>
  </si>
  <si>
    <t>AARE =</t>
  </si>
  <si>
    <t>AAE=</t>
  </si>
  <si>
    <t>AAE, AARE FIXED</t>
  </si>
  <si>
    <t>1000000 trials/condition</t>
  </si>
  <si>
    <t>S_cs</t>
  </si>
  <si>
    <t>aae</t>
  </si>
  <si>
    <t>FoMa</t>
  </si>
  <si>
    <t>FoMr</t>
  </si>
  <si>
    <t>WAFoMs</t>
  </si>
  <si>
    <t>CPskip</t>
  </si>
  <si>
    <t>Strategy 9b with confirm positive &amp; negative, respond absent if no target present within 3 fixations</t>
  </si>
  <si>
    <t>CNskip</t>
  </si>
  <si>
    <t>MaxITF</t>
  </si>
  <si>
    <t>RT: Rsq</t>
  </si>
  <si>
    <t>Observed data from ObsData_356_1279_37.txt</t>
  </si>
  <si>
    <t xml:space="preserve">Skip confirm positive if fixation within 1 DVA of apparent target. Skip confirm negative if at least 1 fixations already made. </t>
  </si>
  <si>
    <t>Unitary shape. Saccade noise present.</t>
  </si>
  <si>
    <t>MRptF</t>
  </si>
  <si>
    <t>MTgtF</t>
  </si>
  <si>
    <t>Program ended with exit code: 0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</si>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</sst>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0" fillId="0" borderId="0" xfId="0" applyBorder="1"/>
    <xf numFmtId="164" fontId="0" fillId="0" borderId="2" xfId="0" applyNumberFormat="1" applyBorder="1"/>
    <xf numFmtId="0" fontId="5" fillId="0" borderId="0" xfId="0" applyFont="1"/>
    <xf numFmtId="165" fontId="0" fillId="0" borderId="0" xfId="0" applyNumberForma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518.95600000000002</c:v>
                </c:pt>
                <c:pt idx="1">
                  <c:v>548.74300000000005</c:v>
                </c:pt>
                <c:pt idx="2">
                  <c:v>666.2</c:v>
                </c:pt>
                <c:pt idx="3">
                  <c:v>817.8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516.14700000000005</c:v>
                </c:pt>
                <c:pt idx="1">
                  <c:v>522.60699999999997</c:v>
                </c:pt>
                <c:pt idx="2">
                  <c:v>544.524</c:v>
                </c:pt>
                <c:pt idx="3">
                  <c:v>571.14700000000005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560.32899999999995</c:v>
                </c:pt>
                <c:pt idx="1">
                  <c:v>602.54399999999998</c:v>
                </c:pt>
                <c:pt idx="2">
                  <c:v>694.19899999999996</c:v>
                </c:pt>
                <c:pt idx="3">
                  <c:v>757.33100000000002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520.13099999999997</c:v>
                </c:pt>
                <c:pt idx="1">
                  <c:v>542.90499999999997</c:v>
                </c:pt>
                <c:pt idx="2">
                  <c:v>592.30100000000004</c:v>
                </c:pt>
                <c:pt idx="3">
                  <c:v>631.42999999999995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518.95600000000002</c:v>
                </c:pt>
                <c:pt idx="1">
                  <c:v>548.74300000000005</c:v>
                </c:pt>
                <c:pt idx="2">
                  <c:v>666.2</c:v>
                </c:pt>
                <c:pt idx="3">
                  <c:v>817.8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516.14700000000005</c:v>
                </c:pt>
                <c:pt idx="1">
                  <c:v>522.60699999999997</c:v>
                </c:pt>
                <c:pt idx="2">
                  <c:v>544.524</c:v>
                </c:pt>
                <c:pt idx="3">
                  <c:v>571.14700000000005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560.32899999999995</c:v>
                </c:pt>
                <c:pt idx="1">
                  <c:v>602.54399999999998</c:v>
                </c:pt>
                <c:pt idx="2">
                  <c:v>694.19899999999996</c:v>
                </c:pt>
                <c:pt idx="3">
                  <c:v>757.33100000000002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520.13099999999997</c:v>
                </c:pt>
                <c:pt idx="1">
                  <c:v>542.90499999999997</c:v>
                </c:pt>
                <c:pt idx="2">
                  <c:v>592.30100000000004</c:v>
                </c:pt>
                <c:pt idx="3">
                  <c:v>631.42999999999995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1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1.0999999999999999E-2</c:v>
                </c:pt>
                <c:pt idx="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8.4840999999999996E-3</c:v>
                </c:pt>
                <c:pt idx="1">
                  <c:v>4.47409E-3</c:v>
                </c:pt>
                <c:pt idx="2">
                  <c:v>4.0451300000000001E-3</c:v>
                </c:pt>
                <c:pt idx="3">
                  <c:v>9.8443899999999993E-4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1.1411599999999999E-2</c:v>
                </c:pt>
                <c:pt idx="1">
                  <c:v>9.9422499999999997E-3</c:v>
                </c:pt>
                <c:pt idx="2">
                  <c:v>1.2472499999999999E-2</c:v>
                </c:pt>
                <c:pt idx="3">
                  <c:v>3.6682800000000002E-2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1.0999999999999999E-2</c:v>
                </c:pt>
                <c:pt idx="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8.4840999999999996E-3</c:v>
                </c:pt>
                <c:pt idx="1">
                  <c:v>4.47409E-3</c:v>
                </c:pt>
                <c:pt idx="2">
                  <c:v>4.0451300000000001E-3</c:v>
                </c:pt>
                <c:pt idx="3">
                  <c:v>9.8443899999999993E-4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1.1411599999999999E-2</c:v>
                </c:pt>
                <c:pt idx="1">
                  <c:v>9.9422499999999997E-3</c:v>
                </c:pt>
                <c:pt idx="2">
                  <c:v>1.2472499999999999E-2</c:v>
                </c:pt>
                <c:pt idx="3">
                  <c:v>3.6682800000000002E-2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5.0000000000000001E-3</c:v>
                </c:pt>
                <c:pt idx="2">
                  <c:v>1.0999999999999999E-2</c:v>
                </c:pt>
                <c:pt idx="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5.8386000000000002E-3</c:v>
                  </c:pt>
                  <c:pt idx="1">
                    <c:v>2.88624E-3</c:v>
                  </c:pt>
                  <c:pt idx="2">
                    <c:v>1.5876E-3</c:v>
                  </c:pt>
                  <c:pt idx="3">
                    <c:v>1.11421E-3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8.4840999999999996E-3</c:v>
                </c:pt>
                <c:pt idx="1">
                  <c:v>4.47409E-3</c:v>
                </c:pt>
                <c:pt idx="2">
                  <c:v>4.0451300000000001E-3</c:v>
                </c:pt>
                <c:pt idx="3">
                  <c:v>9.8443899999999993E-4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7.7789000000000001E-3</c:v>
                  </c:pt>
                  <c:pt idx="1">
                    <c:v>5.9297799999999999E-3</c:v>
                  </c:pt>
                  <c:pt idx="2">
                    <c:v>5.6943300000000001E-3</c:v>
                  </c:pt>
                  <c:pt idx="3">
                    <c:v>1.5377500000000001E-2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1.1411599999999999E-2</c:v>
                </c:pt>
                <c:pt idx="1">
                  <c:v>9.9422499999999997E-3</c:v>
                </c:pt>
                <c:pt idx="2">
                  <c:v>1.2472499999999999E-2</c:v>
                </c:pt>
                <c:pt idx="3">
                  <c:v>3.6682800000000002E-2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518.95600000000002</c:v>
                </c:pt>
                <c:pt idx="1">
                  <c:v>548.74300000000005</c:v>
                </c:pt>
                <c:pt idx="2">
                  <c:v>666.2</c:v>
                </c:pt>
                <c:pt idx="3">
                  <c:v>817.8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516.14700000000005</c:v>
                </c:pt>
                <c:pt idx="1">
                  <c:v>522.60699999999997</c:v>
                </c:pt>
                <c:pt idx="2">
                  <c:v>544.524</c:v>
                </c:pt>
                <c:pt idx="3">
                  <c:v>571.14700000000005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37.956800000000001</c:v>
                  </c:pt>
                  <c:pt idx="1">
                    <c:v>49.531599999999997</c:v>
                  </c:pt>
                  <c:pt idx="2">
                    <c:v>67.574100000000001</c:v>
                  </c:pt>
                  <c:pt idx="3">
                    <c:v>85.991699999999994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560.32899999999995</c:v>
                </c:pt>
                <c:pt idx="1">
                  <c:v>602.54399999999998</c:v>
                </c:pt>
                <c:pt idx="2">
                  <c:v>694.19899999999996</c:v>
                </c:pt>
                <c:pt idx="3">
                  <c:v>757.33100000000002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22.117899999999999</c:v>
                  </c:pt>
                  <c:pt idx="1">
                    <c:v>29.7134</c:v>
                  </c:pt>
                  <c:pt idx="2">
                    <c:v>32.164200000000001</c:v>
                  </c:pt>
                  <c:pt idx="3">
                    <c:v>44.257899999999999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520.13099999999997</c:v>
                </c:pt>
                <c:pt idx="1">
                  <c:v>542.90499999999997</c:v>
                </c:pt>
                <c:pt idx="2">
                  <c:v>592.30100000000004</c:v>
                </c:pt>
                <c:pt idx="3">
                  <c:v>631.42999999999995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808182</xdr:colOff>
      <xdr:row>70</xdr:row>
      <xdr:rowOff>1</xdr:rowOff>
    </xdr:from>
    <xdr:to>
      <xdr:col>44</xdr:col>
      <xdr:colOff>112596</xdr:colOff>
      <xdr:row>102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112"/>
  <sheetViews>
    <sheetView tabSelected="1" topLeftCell="W1" zoomScale="77" zoomScaleNormal="75" zoomScalePageLayoutView="75" workbookViewId="0">
      <selection activeCell="F64" sqref="F64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7"/>
      <c r="M2" s="17"/>
      <c r="O2" s="2" t="s">
        <v>22</v>
      </c>
      <c r="R2" s="2" t="s">
        <v>23</v>
      </c>
      <c r="U2" s="2" t="s">
        <v>27</v>
      </c>
    </row>
    <row r="3" spans="1:23" x14ac:dyDescent="0.2">
      <c r="A3" s="2" t="s">
        <v>13</v>
      </c>
      <c r="B3" s="2" t="s">
        <v>34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24</v>
      </c>
      <c r="P3" s="3" t="s">
        <v>25</v>
      </c>
      <c r="Q3" s="3" t="s">
        <v>26</v>
      </c>
      <c r="R3" s="3" t="s">
        <v>24</v>
      </c>
      <c r="S3" s="3" t="s">
        <v>25</v>
      </c>
      <c r="T3" s="3" t="s">
        <v>26</v>
      </c>
      <c r="U3" s="10" t="s">
        <v>28</v>
      </c>
      <c r="V3" s="10" t="s">
        <v>29</v>
      </c>
      <c r="W3" s="12" t="s">
        <v>30</v>
      </c>
    </row>
    <row r="4" spans="1:23" x14ac:dyDescent="0.2">
      <c r="A4" t="s">
        <v>3</v>
      </c>
      <c r="B4">
        <v>356</v>
      </c>
      <c r="C4">
        <v>0</v>
      </c>
      <c r="D4">
        <v>3</v>
      </c>
      <c r="E4">
        <v>3</v>
      </c>
      <c r="O4" s="8"/>
      <c r="P4" s="8"/>
      <c r="Q4" s="9"/>
      <c r="R4" s="8"/>
      <c r="S4" s="8"/>
      <c r="T4" s="9"/>
      <c r="U4" s="9"/>
      <c r="V4" s="9"/>
    </row>
    <row r="5" spans="1:23" x14ac:dyDescent="0.2">
      <c r="A5" t="s">
        <v>3</v>
      </c>
      <c r="B5">
        <v>356</v>
      </c>
      <c r="C5">
        <v>0</v>
      </c>
      <c r="D5">
        <v>6</v>
      </c>
      <c r="E5">
        <v>3</v>
      </c>
    </row>
    <row r="6" spans="1:23" x14ac:dyDescent="0.2">
      <c r="A6" t="s">
        <v>3</v>
      </c>
      <c r="B6">
        <v>356</v>
      </c>
      <c r="C6">
        <v>0</v>
      </c>
      <c r="D6">
        <v>12</v>
      </c>
      <c r="E6">
        <v>3</v>
      </c>
    </row>
    <row r="7" spans="1:23" x14ac:dyDescent="0.2">
      <c r="A7" t="s">
        <v>3</v>
      </c>
      <c r="B7">
        <v>356</v>
      </c>
      <c r="C7">
        <v>0</v>
      </c>
      <c r="D7">
        <v>18</v>
      </c>
      <c r="E7">
        <v>3</v>
      </c>
    </row>
    <row r="8" spans="1:23" x14ac:dyDescent="0.2">
      <c r="A8" t="s">
        <v>3</v>
      </c>
      <c r="B8">
        <v>356</v>
      </c>
      <c r="C8">
        <v>1</v>
      </c>
      <c r="D8">
        <v>3</v>
      </c>
      <c r="E8">
        <v>3</v>
      </c>
    </row>
    <row r="9" spans="1:23" x14ac:dyDescent="0.2">
      <c r="A9" t="s">
        <v>3</v>
      </c>
      <c r="B9">
        <v>356</v>
      </c>
      <c r="C9">
        <v>1</v>
      </c>
      <c r="D9">
        <v>6</v>
      </c>
      <c r="E9">
        <v>3</v>
      </c>
    </row>
    <row r="10" spans="1:23" x14ac:dyDescent="0.2">
      <c r="A10" t="s">
        <v>3</v>
      </c>
      <c r="B10">
        <v>356</v>
      </c>
      <c r="C10">
        <v>1</v>
      </c>
      <c r="D10">
        <v>12</v>
      </c>
      <c r="E10">
        <v>3</v>
      </c>
    </row>
    <row r="11" spans="1:23" x14ac:dyDescent="0.2">
      <c r="A11" t="s">
        <v>3</v>
      </c>
      <c r="B11">
        <v>356</v>
      </c>
      <c r="C11">
        <v>1</v>
      </c>
      <c r="D11">
        <v>18</v>
      </c>
      <c r="E11">
        <v>3</v>
      </c>
    </row>
    <row r="12" spans="1:23" x14ac:dyDescent="0.2">
      <c r="A12" t="s">
        <v>4</v>
      </c>
      <c r="B12">
        <v>1279</v>
      </c>
      <c r="C12">
        <v>0</v>
      </c>
      <c r="D12">
        <v>3</v>
      </c>
      <c r="E12">
        <v>4</v>
      </c>
      <c r="F12">
        <v>560.32899999999995</v>
      </c>
      <c r="G12">
        <v>37.956800000000001</v>
      </c>
      <c r="H12">
        <v>521.81899999999996</v>
      </c>
      <c r="I12">
        <v>13.7735</v>
      </c>
      <c r="J12">
        <v>8.4840999999999996E-3</v>
      </c>
      <c r="K12">
        <v>5.8386000000000002E-3</v>
      </c>
      <c r="O12" s="8">
        <f>SLOPE($F12:$F15,$D12:$D15)</f>
        <v>13.319531073446331</v>
      </c>
      <c r="P12" s="8">
        <f>INTERCEPT($F12:$F15,$D12:$D15)</f>
        <v>523.73532203389834</v>
      </c>
      <c r="Q12" s="9">
        <f>RSQ($F12:$F15,$D12:$D15)</f>
        <v>0.99310852847097053</v>
      </c>
      <c r="R12" s="8">
        <f>SLOPE($F16:$F19,$D16:$D19)</f>
        <v>7.4967740112994345</v>
      </c>
      <c r="S12" s="8">
        <f>INTERCEPT($F16:$F19,$D16:$D19)</f>
        <v>498.59820338983047</v>
      </c>
      <c r="T12" s="9">
        <f>RSQ($F16:$F19,$D16:$D19)</f>
        <v>0.99735014356609408</v>
      </c>
      <c r="U12" s="20">
        <f>AVERAGE($J12:$J15)</f>
        <v>4.4969397499999997E-3</v>
      </c>
      <c r="V12" s="20">
        <f>AVERAGE($J16:$J19)</f>
        <v>1.7627287499999998E-2</v>
      </c>
      <c r="W12">
        <f>O12/R12</f>
        <v>1.7767016924040402</v>
      </c>
    </row>
    <row r="13" spans="1:23" x14ac:dyDescent="0.2">
      <c r="A13" t="s">
        <v>4</v>
      </c>
      <c r="B13">
        <v>1279</v>
      </c>
      <c r="C13">
        <v>0</v>
      </c>
      <c r="D13">
        <v>6</v>
      </c>
      <c r="E13">
        <v>4</v>
      </c>
      <c r="F13">
        <v>602.54399999999998</v>
      </c>
      <c r="G13">
        <v>49.531599999999997</v>
      </c>
      <c r="H13">
        <v>535.95799999999997</v>
      </c>
      <c r="I13">
        <v>23.6739</v>
      </c>
      <c r="J13">
        <v>4.47409E-3</v>
      </c>
      <c r="K13">
        <v>2.88624E-3</v>
      </c>
    </row>
    <row r="14" spans="1:23" x14ac:dyDescent="0.2">
      <c r="A14" t="s">
        <v>4</v>
      </c>
      <c r="B14">
        <v>1279</v>
      </c>
      <c r="C14">
        <v>0</v>
      </c>
      <c r="D14">
        <v>12</v>
      </c>
      <c r="E14">
        <v>4</v>
      </c>
      <c r="F14">
        <v>694.19899999999996</v>
      </c>
      <c r="G14">
        <v>67.574100000000001</v>
      </c>
      <c r="H14">
        <v>857.75</v>
      </c>
      <c r="I14">
        <v>187.07</v>
      </c>
      <c r="J14">
        <v>4.0451300000000001E-3</v>
      </c>
      <c r="K14">
        <v>1.5876E-3</v>
      </c>
    </row>
    <row r="15" spans="1:23" x14ac:dyDescent="0.2">
      <c r="A15" t="s">
        <v>4</v>
      </c>
      <c r="B15">
        <v>1279</v>
      </c>
      <c r="C15">
        <v>0</v>
      </c>
      <c r="D15">
        <v>18</v>
      </c>
      <c r="E15">
        <v>4</v>
      </c>
      <c r="F15">
        <v>757.33100000000002</v>
      </c>
      <c r="G15">
        <v>85.991699999999994</v>
      </c>
      <c r="H15">
        <v>264.5</v>
      </c>
      <c r="I15">
        <v>313.37200000000001</v>
      </c>
      <c r="J15">
        <v>9.8443899999999993E-4</v>
      </c>
      <c r="K15">
        <v>1.11421E-3</v>
      </c>
    </row>
    <row r="16" spans="1:23" x14ac:dyDescent="0.2">
      <c r="A16" t="s">
        <v>4</v>
      </c>
      <c r="B16">
        <v>1279</v>
      </c>
      <c r="C16">
        <v>1</v>
      </c>
      <c r="D16">
        <v>3</v>
      </c>
      <c r="E16">
        <v>4</v>
      </c>
      <c r="F16">
        <v>520.13099999999997</v>
      </c>
      <c r="G16">
        <v>22.117899999999999</v>
      </c>
      <c r="H16">
        <v>665.8</v>
      </c>
      <c r="I16">
        <v>164.47</v>
      </c>
      <c r="J16">
        <v>1.1411599999999999E-2</v>
      </c>
      <c r="K16">
        <v>7.7789000000000001E-3</v>
      </c>
    </row>
    <row r="17" spans="1:23" x14ac:dyDescent="0.2">
      <c r="A17" t="s">
        <v>4</v>
      </c>
      <c r="B17">
        <v>1279</v>
      </c>
      <c r="C17">
        <v>1</v>
      </c>
      <c r="D17">
        <v>6</v>
      </c>
      <c r="E17">
        <v>4</v>
      </c>
      <c r="F17">
        <v>542.90499999999997</v>
      </c>
      <c r="G17">
        <v>29.7134</v>
      </c>
      <c r="H17">
        <v>581.21400000000006</v>
      </c>
      <c r="I17">
        <v>159.495</v>
      </c>
      <c r="J17">
        <v>9.9422499999999997E-3</v>
      </c>
      <c r="K17">
        <v>5.9297799999999999E-3</v>
      </c>
    </row>
    <row r="18" spans="1:23" x14ac:dyDescent="0.2">
      <c r="A18" t="s">
        <v>4</v>
      </c>
      <c r="B18">
        <v>1279</v>
      </c>
      <c r="C18">
        <v>1</v>
      </c>
      <c r="D18">
        <v>12</v>
      </c>
      <c r="E18">
        <v>4</v>
      </c>
      <c r="F18">
        <v>592.30100000000004</v>
      </c>
      <c r="G18">
        <v>32.164200000000001</v>
      </c>
      <c r="H18">
        <v>644.57899999999995</v>
      </c>
      <c r="I18">
        <v>51.446800000000003</v>
      </c>
      <c r="J18">
        <v>1.2472499999999999E-2</v>
      </c>
      <c r="K18">
        <v>5.6943300000000001E-3</v>
      </c>
    </row>
    <row r="19" spans="1:23" x14ac:dyDescent="0.2">
      <c r="A19" t="s">
        <v>4</v>
      </c>
      <c r="B19">
        <v>1279</v>
      </c>
      <c r="C19">
        <v>1</v>
      </c>
      <c r="D19">
        <v>18</v>
      </c>
      <c r="E19">
        <v>4</v>
      </c>
      <c r="F19">
        <v>631.42999999999995</v>
      </c>
      <c r="G19">
        <v>44.257899999999999</v>
      </c>
      <c r="H19">
        <v>724.94500000000005</v>
      </c>
      <c r="I19">
        <v>81.130899999999997</v>
      </c>
      <c r="J19">
        <v>3.6682800000000002E-2</v>
      </c>
      <c r="K19">
        <v>1.5377500000000001E-2</v>
      </c>
    </row>
    <row r="20" spans="1:23" x14ac:dyDescent="0.2">
      <c r="O20" s="8"/>
      <c r="P20" s="8"/>
      <c r="Q20" s="9"/>
      <c r="R20" s="8"/>
      <c r="S20" s="8"/>
      <c r="T20" s="9"/>
      <c r="U20" s="9"/>
      <c r="V20" s="9"/>
    </row>
    <row r="28" spans="1:23" x14ac:dyDescent="0.2">
      <c r="E28" s="6" t="s">
        <v>19</v>
      </c>
      <c r="F28" s="11">
        <f t="shared" ref="F28:W28" si="0">AVERAGE(F4:F27)</f>
        <v>612.64625000000012</v>
      </c>
      <c r="G28" s="11">
        <f t="shared" si="0"/>
        <v>46.163449999999997</v>
      </c>
      <c r="H28" s="11">
        <f t="shared" si="0"/>
        <v>599.57062499999995</v>
      </c>
      <c r="I28" s="11">
        <f t="shared" si="0"/>
        <v>124.30401250000001</v>
      </c>
      <c r="J28" s="11">
        <f t="shared" si="0"/>
        <v>1.1062113625E-2</v>
      </c>
      <c r="K28" s="13">
        <f t="shared" si="0"/>
        <v>5.7758950000000005E-3</v>
      </c>
      <c r="L28" s="13"/>
      <c r="M28" s="13"/>
      <c r="N28" s="13" t="s">
        <v>0</v>
      </c>
      <c r="O28" s="11">
        <f t="shared" si="0"/>
        <v>13.319531073446331</v>
      </c>
      <c r="P28" s="11">
        <f t="shared" si="0"/>
        <v>523.73532203389834</v>
      </c>
      <c r="Q28" s="11">
        <f t="shared" si="0"/>
        <v>0.99310852847097053</v>
      </c>
      <c r="R28" s="11">
        <f t="shared" si="0"/>
        <v>7.4967740112994345</v>
      </c>
      <c r="S28" s="11">
        <f t="shared" si="0"/>
        <v>498.59820338983047</v>
      </c>
      <c r="T28" s="11">
        <f t="shared" si="0"/>
        <v>0.99735014356609408</v>
      </c>
      <c r="U28" s="18">
        <f t="shared" si="0"/>
        <v>4.4969397499999997E-3</v>
      </c>
      <c r="V28" s="18">
        <f t="shared" si="0"/>
        <v>1.7627287499999998E-2</v>
      </c>
      <c r="W28" s="11">
        <f t="shared" si="0"/>
        <v>1.7767016924040402</v>
      </c>
    </row>
    <row r="29" spans="1:23" x14ac:dyDescent="0.2">
      <c r="A29" t="s">
        <v>18</v>
      </c>
    </row>
    <row r="30" spans="1:23" x14ac:dyDescent="0.2">
      <c r="E30" s="16" t="s">
        <v>31</v>
      </c>
      <c r="F30" s="16" t="s">
        <v>15</v>
      </c>
      <c r="G30" t="s">
        <v>37</v>
      </c>
      <c r="H30" s="16" t="s">
        <v>32</v>
      </c>
      <c r="I30" s="16" t="s">
        <v>33</v>
      </c>
      <c r="J30" t="s">
        <v>21</v>
      </c>
      <c r="L30" t="s">
        <v>56</v>
      </c>
    </row>
    <row r="31" spans="1:23" x14ac:dyDescent="0.2">
      <c r="A31" t="s">
        <v>3</v>
      </c>
      <c r="C31" t="s">
        <v>16</v>
      </c>
      <c r="D31">
        <v>3</v>
      </c>
      <c r="J31" s="7"/>
      <c r="K31" s="7"/>
      <c r="L31" s="7"/>
      <c r="M31" s="7"/>
      <c r="O31" s="8"/>
      <c r="P31" s="8"/>
      <c r="Q31" s="9"/>
      <c r="R31" s="8"/>
      <c r="S31" s="8"/>
      <c r="T31" s="9"/>
      <c r="U31" s="9"/>
      <c r="V31" s="9"/>
    </row>
    <row r="32" spans="1:23" x14ac:dyDescent="0.2">
      <c r="A32" t="s">
        <v>3</v>
      </c>
      <c r="C32" t="s">
        <v>16</v>
      </c>
      <c r="D32">
        <v>6</v>
      </c>
      <c r="J32" s="7"/>
      <c r="K32" s="7"/>
      <c r="L32" s="7"/>
      <c r="M32" s="7"/>
    </row>
    <row r="33" spans="1:23" x14ac:dyDescent="0.2">
      <c r="A33" t="s">
        <v>3</v>
      </c>
      <c r="C33" t="s">
        <v>16</v>
      </c>
      <c r="D33">
        <v>12</v>
      </c>
      <c r="J33" s="7"/>
      <c r="K33" s="7"/>
      <c r="L33" s="7"/>
      <c r="M33" s="7"/>
      <c r="O33" t="s">
        <v>0</v>
      </c>
    </row>
    <row r="34" spans="1:23" x14ac:dyDescent="0.2">
      <c r="A34" t="s">
        <v>3</v>
      </c>
      <c r="C34" t="s">
        <v>16</v>
      </c>
      <c r="D34">
        <v>18</v>
      </c>
      <c r="J34" s="7"/>
      <c r="K34" s="7"/>
      <c r="L34" s="7"/>
      <c r="M34" s="7"/>
    </row>
    <row r="35" spans="1:23" x14ac:dyDescent="0.2">
      <c r="A35" t="s">
        <v>3</v>
      </c>
      <c r="C35" t="s">
        <v>17</v>
      </c>
      <c r="D35">
        <v>3</v>
      </c>
      <c r="J35" s="7"/>
      <c r="K35" s="7"/>
      <c r="L35" s="7"/>
      <c r="M35" s="7"/>
    </row>
    <row r="36" spans="1:23" x14ac:dyDescent="0.2">
      <c r="A36" t="s">
        <v>3</v>
      </c>
      <c r="C36" t="s">
        <v>17</v>
      </c>
      <c r="D36">
        <v>6</v>
      </c>
      <c r="J36" s="7"/>
      <c r="K36" s="7"/>
      <c r="L36" s="7"/>
      <c r="M36" s="7"/>
    </row>
    <row r="37" spans="1:23" x14ac:dyDescent="0.2">
      <c r="A37" t="s">
        <v>3</v>
      </c>
      <c r="C37" t="s">
        <v>17</v>
      </c>
      <c r="D37">
        <v>12</v>
      </c>
      <c r="J37" s="7"/>
      <c r="K37" s="7"/>
      <c r="L37" s="7"/>
      <c r="M37" s="7"/>
    </row>
    <row r="38" spans="1:23" x14ac:dyDescent="0.2">
      <c r="A38" t="s">
        <v>3</v>
      </c>
      <c r="C38" t="s">
        <v>17</v>
      </c>
      <c r="D38">
        <v>18</v>
      </c>
      <c r="J38" s="7"/>
      <c r="K38" s="7"/>
      <c r="L38" s="7"/>
      <c r="M38" s="7"/>
    </row>
    <row r="39" spans="1:23" x14ac:dyDescent="0.2">
      <c r="A39" t="s">
        <v>4</v>
      </c>
      <c r="C39" t="s">
        <v>16</v>
      </c>
      <c r="D39">
        <v>3</v>
      </c>
      <c r="E39">
        <v>995436</v>
      </c>
      <c r="F39">
        <v>518.95600000000002</v>
      </c>
      <c r="G39">
        <v>5.0000000000000001E-3</v>
      </c>
      <c r="H39">
        <v>1.004</v>
      </c>
      <c r="I39">
        <v>1.7000000000000001E-2</v>
      </c>
      <c r="J39" s="7">
        <f t="shared" ref="J39:J46" si="1">ABS(F12-F39)/F12</f>
        <v>7.3836977918330007E-2</v>
      </c>
      <c r="K39" s="7">
        <f t="shared" ref="K39:K46" si="2">ABS(J12-G39)/J12</f>
        <v>0.41066229770983365</v>
      </c>
      <c r="L39" s="9">
        <f>ABS(F12-F39)</f>
        <v>41.372999999999934</v>
      </c>
      <c r="M39" s="1">
        <f>ABS(J12-G39)</f>
        <v>3.4840999999999995E-3</v>
      </c>
      <c r="O39" s="8">
        <f>SLOPE($F39:$F42,$D39:$D42)</f>
        <v>20.226446327683615</v>
      </c>
      <c r="P39" s="8">
        <f>INTERCEPT($F39:$F42,$D39:$D42)</f>
        <v>440.71689830508478</v>
      </c>
      <c r="Q39" s="9">
        <f>RSQ($F39:$F42,$D39:$D42)</f>
        <v>0.98276728931480584</v>
      </c>
      <c r="R39" s="8">
        <f>SLOPE($F43:$F46,$D43:$D46)</f>
        <v>3.7165593220338997</v>
      </c>
      <c r="S39" s="8">
        <f>INTERCEPT($F43:$F46,$D43:$D46)</f>
        <v>502.36979661016943</v>
      </c>
      <c r="T39" s="9">
        <f>RSQ($F43:$F46,$D43:$D46)</f>
        <v>0.98885672315818129</v>
      </c>
      <c r="U39" s="9">
        <f>AVERAGE($J39:$J42)</f>
        <v>7.0826103561622611E-2</v>
      </c>
      <c r="V39" s="9">
        <f>AVERAGE($J43:$J46)</f>
        <v>5.5295335710420543E-2</v>
      </c>
      <c r="W39">
        <f>O39/R39</f>
        <v>5.4422503652153793</v>
      </c>
    </row>
    <row r="40" spans="1:23" x14ac:dyDescent="0.2">
      <c r="A40" t="s">
        <v>4</v>
      </c>
      <c r="C40" t="s">
        <v>16</v>
      </c>
      <c r="D40">
        <v>6</v>
      </c>
      <c r="E40">
        <v>995560</v>
      </c>
      <c r="F40">
        <v>548.74300000000005</v>
      </c>
      <c r="G40">
        <v>4.0000000000000001E-3</v>
      </c>
      <c r="H40">
        <v>1.0569999999999999</v>
      </c>
      <c r="I40">
        <v>0.109</v>
      </c>
      <c r="J40" s="7">
        <f t="shared" si="1"/>
        <v>8.9289744815316277E-2</v>
      </c>
      <c r="K40" s="7">
        <f t="shared" si="2"/>
        <v>0.10596344731554348</v>
      </c>
      <c r="L40" s="9">
        <f t="shared" ref="L40:L46" si="3">ABS(F13-F40)</f>
        <v>53.800999999999931</v>
      </c>
      <c r="M40" s="1">
        <f t="shared" ref="M40:M46" si="4">ABS(J13-G40)</f>
        <v>4.7408999999999993E-4</v>
      </c>
    </row>
    <row r="41" spans="1:23" x14ac:dyDescent="0.2">
      <c r="A41" t="s">
        <v>4</v>
      </c>
      <c r="C41" t="s">
        <v>16</v>
      </c>
      <c r="D41">
        <v>12</v>
      </c>
      <c r="E41">
        <v>995506</v>
      </c>
      <c r="F41">
        <v>666.2</v>
      </c>
      <c r="G41">
        <v>4.0000000000000001E-3</v>
      </c>
      <c r="H41">
        <v>1.4470000000000001</v>
      </c>
      <c r="I41">
        <v>0.63600000000000001</v>
      </c>
      <c r="J41" s="7">
        <f t="shared" si="1"/>
        <v>4.0332815230214841E-2</v>
      </c>
      <c r="K41" s="7">
        <f t="shared" si="2"/>
        <v>1.1156625374215414E-2</v>
      </c>
      <c r="L41" s="9">
        <f t="shared" si="3"/>
        <v>27.99899999999991</v>
      </c>
      <c r="M41" s="1">
        <f t="shared" si="4"/>
        <v>4.5129999999999997E-5</v>
      </c>
      <c r="O41" t="s">
        <v>0</v>
      </c>
    </row>
    <row r="42" spans="1:23" x14ac:dyDescent="0.2">
      <c r="A42" t="s">
        <v>4</v>
      </c>
      <c r="C42" t="s">
        <v>16</v>
      </c>
      <c r="D42">
        <v>18</v>
      </c>
      <c r="E42">
        <v>995340</v>
      </c>
      <c r="F42">
        <v>817.8</v>
      </c>
      <c r="G42">
        <v>5.0000000000000001E-3</v>
      </c>
      <c r="H42">
        <v>2.0630000000000002</v>
      </c>
      <c r="I42">
        <v>1.462</v>
      </c>
      <c r="J42" s="7">
        <f t="shared" si="1"/>
        <v>7.9844876282629304E-2</v>
      </c>
      <c r="K42" s="7">
        <f t="shared" si="2"/>
        <v>4.0790348614794825</v>
      </c>
      <c r="L42" s="9">
        <f t="shared" si="3"/>
        <v>60.468999999999937</v>
      </c>
      <c r="M42" s="1">
        <f t="shared" si="4"/>
        <v>4.015561E-3</v>
      </c>
    </row>
    <row r="43" spans="1:23" x14ac:dyDescent="0.2">
      <c r="A43" t="s">
        <v>4</v>
      </c>
      <c r="C43" t="s">
        <v>17</v>
      </c>
      <c r="D43">
        <v>3</v>
      </c>
      <c r="E43">
        <v>995438</v>
      </c>
      <c r="F43">
        <v>516.14700000000005</v>
      </c>
      <c r="G43">
        <v>5.0000000000000001E-3</v>
      </c>
      <c r="H43">
        <v>1.0489999999999999</v>
      </c>
      <c r="I43">
        <v>1.0999999999999999E-2</v>
      </c>
      <c r="J43" s="7">
        <f t="shared" si="1"/>
        <v>7.6596088293140073E-3</v>
      </c>
      <c r="K43" s="7">
        <f t="shared" si="2"/>
        <v>0.56184934627922456</v>
      </c>
      <c r="L43" s="9">
        <f t="shared" si="3"/>
        <v>3.9839999999999236</v>
      </c>
      <c r="M43" s="1">
        <f t="shared" si="4"/>
        <v>6.4115999999999991E-3</v>
      </c>
    </row>
    <row r="44" spans="1:23" x14ac:dyDescent="0.2">
      <c r="A44" t="s">
        <v>4</v>
      </c>
      <c r="C44" t="s">
        <v>17</v>
      </c>
      <c r="D44">
        <v>6</v>
      </c>
      <c r="E44">
        <v>995139</v>
      </c>
      <c r="F44">
        <v>522.60699999999997</v>
      </c>
      <c r="G44">
        <v>5.0000000000000001E-3</v>
      </c>
      <c r="H44">
        <v>1.081</v>
      </c>
      <c r="I44">
        <v>4.1000000000000002E-2</v>
      </c>
      <c r="J44" s="7">
        <f t="shared" si="1"/>
        <v>3.7387756605667663E-2</v>
      </c>
      <c r="K44" s="7">
        <f t="shared" si="2"/>
        <v>0.49709572782820788</v>
      </c>
      <c r="L44" s="9">
        <f t="shared" si="3"/>
        <v>20.298000000000002</v>
      </c>
      <c r="M44" s="1">
        <f t="shared" si="4"/>
        <v>4.9422499999999996E-3</v>
      </c>
    </row>
    <row r="45" spans="1:23" x14ac:dyDescent="0.2">
      <c r="A45" t="s">
        <v>4</v>
      </c>
      <c r="C45" t="s">
        <v>17</v>
      </c>
      <c r="D45">
        <v>12</v>
      </c>
      <c r="E45">
        <v>989029</v>
      </c>
      <c r="F45">
        <v>544.524</v>
      </c>
      <c r="G45">
        <v>1.0999999999999999E-2</v>
      </c>
      <c r="H45">
        <v>1.1890000000000001</v>
      </c>
      <c r="I45">
        <v>0.16400000000000001</v>
      </c>
      <c r="J45" s="7">
        <f t="shared" si="1"/>
        <v>8.0663378923891804E-2</v>
      </c>
      <c r="K45" s="7">
        <f t="shared" si="2"/>
        <v>0.11805973140910002</v>
      </c>
      <c r="L45" s="9">
        <f t="shared" si="3"/>
        <v>47.777000000000044</v>
      </c>
      <c r="M45" s="1">
        <f t="shared" si="4"/>
        <v>1.4724999999999999E-3</v>
      </c>
    </row>
    <row r="46" spans="1:23" x14ac:dyDescent="0.2">
      <c r="A46" t="s">
        <v>4</v>
      </c>
      <c r="C46" t="s">
        <v>17</v>
      </c>
      <c r="D46">
        <v>18</v>
      </c>
      <c r="E46">
        <v>959876</v>
      </c>
      <c r="F46">
        <v>571.14700000000005</v>
      </c>
      <c r="G46">
        <v>0.04</v>
      </c>
      <c r="H46">
        <v>1.3240000000000001</v>
      </c>
      <c r="I46">
        <v>0.38400000000000001</v>
      </c>
      <c r="J46" s="7">
        <f t="shared" si="1"/>
        <v>9.5470598482808713E-2</v>
      </c>
      <c r="K46" s="7">
        <f t="shared" si="2"/>
        <v>9.0429302016203764E-2</v>
      </c>
      <c r="L46" s="9">
        <f t="shared" si="3"/>
        <v>60.282999999999902</v>
      </c>
      <c r="M46" s="1">
        <f t="shared" si="4"/>
        <v>3.3171999999999993E-3</v>
      </c>
    </row>
    <row r="47" spans="1:23" x14ac:dyDescent="0.2">
      <c r="A47" t="s">
        <v>2</v>
      </c>
      <c r="C47" t="s">
        <v>16</v>
      </c>
      <c r="D47">
        <v>3</v>
      </c>
      <c r="J47" s="7"/>
      <c r="K47" s="7"/>
      <c r="L47" s="7"/>
      <c r="M47" s="7"/>
      <c r="O47" s="8"/>
      <c r="P47" s="8"/>
      <c r="Q47" s="9"/>
      <c r="R47" s="8"/>
      <c r="S47" s="8"/>
      <c r="T47" s="9"/>
      <c r="U47" s="9"/>
      <c r="V47" s="9"/>
    </row>
    <row r="48" spans="1:23" x14ac:dyDescent="0.2">
      <c r="A48" t="s">
        <v>2</v>
      </c>
      <c r="C48" t="s">
        <v>16</v>
      </c>
      <c r="D48">
        <v>6</v>
      </c>
      <c r="J48" s="7"/>
      <c r="K48" s="7"/>
      <c r="L48" s="7"/>
      <c r="M48" s="7"/>
    </row>
    <row r="49" spans="1:23" x14ac:dyDescent="0.2">
      <c r="A49" t="s">
        <v>2</v>
      </c>
      <c r="C49" t="s">
        <v>16</v>
      </c>
      <c r="D49">
        <v>12</v>
      </c>
      <c r="J49" s="7"/>
      <c r="K49" s="7"/>
      <c r="L49" s="7"/>
      <c r="M49" s="7"/>
    </row>
    <row r="50" spans="1:23" x14ac:dyDescent="0.2">
      <c r="A50" t="s">
        <v>2</v>
      </c>
      <c r="C50" t="s">
        <v>16</v>
      </c>
      <c r="D50">
        <v>18</v>
      </c>
      <c r="J50" s="7"/>
      <c r="K50" s="7"/>
      <c r="L50" s="7"/>
      <c r="M50" s="7"/>
    </row>
    <row r="51" spans="1:23" x14ac:dyDescent="0.2">
      <c r="A51" t="s">
        <v>2</v>
      </c>
      <c r="C51" t="s">
        <v>17</v>
      </c>
      <c r="D51">
        <v>3</v>
      </c>
      <c r="J51" s="7"/>
      <c r="K51" s="7"/>
      <c r="L51" s="7"/>
      <c r="M51" s="7"/>
    </row>
    <row r="52" spans="1:23" x14ac:dyDescent="0.2">
      <c r="A52" t="s">
        <v>2</v>
      </c>
      <c r="C52" t="s">
        <v>17</v>
      </c>
      <c r="D52">
        <v>6</v>
      </c>
      <c r="J52" s="7"/>
      <c r="K52" s="7"/>
      <c r="L52" s="7"/>
      <c r="M52" s="7"/>
    </row>
    <row r="53" spans="1:23" x14ac:dyDescent="0.2">
      <c r="A53" t="s">
        <v>2</v>
      </c>
      <c r="C53" t="s">
        <v>17</v>
      </c>
      <c r="D53">
        <v>12</v>
      </c>
      <c r="J53" s="7"/>
      <c r="K53" s="7"/>
      <c r="L53" s="7"/>
      <c r="M53" s="7"/>
    </row>
    <row r="54" spans="1:23" x14ac:dyDescent="0.2">
      <c r="A54" t="s">
        <v>2</v>
      </c>
      <c r="C54" t="s">
        <v>17</v>
      </c>
      <c r="D54">
        <v>18</v>
      </c>
      <c r="J54" s="7"/>
      <c r="K54" s="7"/>
      <c r="L54" s="7"/>
      <c r="M54" s="7"/>
    </row>
    <row r="55" spans="1:23" x14ac:dyDescent="0.2">
      <c r="F55" s="1"/>
      <c r="J55" s="7"/>
    </row>
    <row r="56" spans="1:23" x14ac:dyDescent="0.2">
      <c r="E56" s="6" t="s">
        <v>19</v>
      </c>
      <c r="F56" s="11">
        <f t="shared" ref="F56:I56" si="5">AVERAGE(F31:F54)</f>
        <v>588.26549999999997</v>
      </c>
      <c r="G56" s="11">
        <f t="shared" si="5"/>
        <v>9.8750000000000018E-3</v>
      </c>
      <c r="H56" s="11">
        <f t="shared" si="5"/>
        <v>1.2767499999999998</v>
      </c>
      <c r="I56" s="11">
        <f t="shared" si="5"/>
        <v>0.35300000000000004</v>
      </c>
      <c r="J56" s="14">
        <f>AVERAGE(J31:J54)</f>
        <v>6.3060719636021584E-2</v>
      </c>
      <c r="K56" s="14">
        <f>AVERAGE(K31:K54)</f>
        <v>0.73428141742647646</v>
      </c>
      <c r="L56" s="11">
        <f t="shared" ref="L56:M56" si="6">AVERAGE(L31:L54)</f>
        <v>39.497999999999948</v>
      </c>
      <c r="M56" s="18">
        <f t="shared" si="6"/>
        <v>3.0203038749999998E-3</v>
      </c>
      <c r="O56" s="11">
        <f t="shared" ref="O56:W56" si="7">AVERAGE(O31:O54)</f>
        <v>20.226446327683615</v>
      </c>
      <c r="P56" s="11">
        <f t="shared" si="7"/>
        <v>440.71689830508478</v>
      </c>
      <c r="Q56" s="11">
        <f t="shared" si="7"/>
        <v>0.98276728931480584</v>
      </c>
      <c r="R56" s="11">
        <f t="shared" si="7"/>
        <v>3.7165593220338997</v>
      </c>
      <c r="S56" s="11">
        <f t="shared" si="7"/>
        <v>502.36979661016943</v>
      </c>
      <c r="T56" s="11">
        <f t="shared" si="7"/>
        <v>0.98885672315818129</v>
      </c>
      <c r="U56" s="18">
        <f t="shared" si="7"/>
        <v>7.0826103561622611E-2</v>
      </c>
      <c r="V56" s="18">
        <f t="shared" si="7"/>
        <v>5.5295335710420543E-2</v>
      </c>
      <c r="W56" s="11">
        <f t="shared" si="7"/>
        <v>5.4422503652153793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20</v>
      </c>
      <c r="F59" s="5">
        <f>RSQ(F4:F27,F31:F54)</f>
        <v>0.89559813641621855</v>
      </c>
      <c r="G59" t="s">
        <v>57</v>
      </c>
      <c r="H59" s="7">
        <f>AVERAGE(J31:J54)</f>
        <v>6.3060719636021584E-2</v>
      </c>
      <c r="I59" t="s">
        <v>58</v>
      </c>
      <c r="J59" s="9">
        <f>L56</f>
        <v>39.497999999999948</v>
      </c>
      <c r="L59" t="s">
        <v>59</v>
      </c>
    </row>
    <row r="60" spans="1:23" x14ac:dyDescent="0.2">
      <c r="D60" t="s">
        <v>37</v>
      </c>
      <c r="E60" t="s">
        <v>20</v>
      </c>
      <c r="F60" s="5">
        <f>RSQ(J4:J27,G31:G54)</f>
        <v>0.91425593766203062</v>
      </c>
      <c r="G60" t="s">
        <v>57</v>
      </c>
      <c r="H60" s="7">
        <f>AVERAGE(K31:K54)</f>
        <v>0.73428141742647646</v>
      </c>
      <c r="I60" t="s">
        <v>58</v>
      </c>
      <c r="J60" s="1">
        <f>M56</f>
        <v>3.0203038749999998E-3</v>
      </c>
      <c r="O60" s="2"/>
    </row>
    <row r="61" spans="1:23" x14ac:dyDescent="0.2">
      <c r="C61" t="s">
        <v>35</v>
      </c>
      <c r="D61" t="s">
        <v>15</v>
      </c>
      <c r="E61" t="s">
        <v>20</v>
      </c>
      <c r="F61" t="e">
        <f>RSQ(F4:F11,F31:F38)</f>
        <v>#DIV/0!</v>
      </c>
      <c r="G61" t="s">
        <v>57</v>
      </c>
      <c r="H61" s="7" t="e">
        <f>AVERAGE(J31:J38)</f>
        <v>#DIV/0!</v>
      </c>
      <c r="I61" t="s">
        <v>58</v>
      </c>
      <c r="J61" s="9" t="e">
        <f>AVERAGE(L31:L38)</f>
        <v>#DIV/0!</v>
      </c>
    </row>
    <row r="62" spans="1:23" x14ac:dyDescent="0.2">
      <c r="D62" t="s">
        <v>37</v>
      </c>
      <c r="E62" t="s">
        <v>20</v>
      </c>
      <c r="F62" t="e">
        <f>RSQ(J4:J11,G31:G38)</f>
        <v>#DIV/0!</v>
      </c>
      <c r="G62" t="s">
        <v>57</v>
      </c>
      <c r="H62" s="7" t="e">
        <f>AVERAGE(K31:K38)</f>
        <v>#DIV/0!</v>
      </c>
      <c r="I62" t="s">
        <v>58</v>
      </c>
      <c r="J62" s="1" t="e">
        <f>AVERAGE(M31:M38)</f>
        <v>#DIV/0!</v>
      </c>
    </row>
    <row r="63" spans="1:23" x14ac:dyDescent="0.2">
      <c r="C63" t="s">
        <v>39</v>
      </c>
      <c r="D63" t="s">
        <v>15</v>
      </c>
      <c r="E63" t="s">
        <v>20</v>
      </c>
      <c r="F63">
        <f>RSQ(F12:F19,F39:F46)</f>
        <v>0.89559813641621855</v>
      </c>
      <c r="G63" t="s">
        <v>57</v>
      </c>
      <c r="H63" s="7">
        <f>AVERAGE(J39:J46)</f>
        <v>6.3060719636021584E-2</v>
      </c>
      <c r="I63" t="s">
        <v>58</v>
      </c>
      <c r="J63" s="9">
        <f>AVERAGE(L39:L46)</f>
        <v>39.497999999999948</v>
      </c>
    </row>
    <row r="64" spans="1:23" x14ac:dyDescent="0.2">
      <c r="D64" t="s">
        <v>37</v>
      </c>
      <c r="E64" t="s">
        <v>20</v>
      </c>
      <c r="F64">
        <f>RSQ(J12:J19,G39:G46)</f>
        <v>0.91425593766203062</v>
      </c>
      <c r="G64" t="s">
        <v>57</v>
      </c>
      <c r="H64" s="7">
        <f>AVERAGE(K39:K46)</f>
        <v>0.73428141742647646</v>
      </c>
      <c r="I64" t="s">
        <v>58</v>
      </c>
      <c r="J64" s="1">
        <f>AVERAGE(M39:M46)</f>
        <v>3.0203038749999998E-3</v>
      </c>
    </row>
    <row r="65" spans="1:11" x14ac:dyDescent="0.2">
      <c r="C65" t="s">
        <v>36</v>
      </c>
      <c r="D65" t="s">
        <v>15</v>
      </c>
      <c r="E65" t="s">
        <v>20</v>
      </c>
      <c r="F65" t="e">
        <f>RSQ(F20:F27,F47:F54)</f>
        <v>#DIV/0!</v>
      </c>
      <c r="G65" t="s">
        <v>57</v>
      </c>
      <c r="H65" s="7" t="e">
        <f>AVERAGE(J47:J54)</f>
        <v>#DIV/0!</v>
      </c>
      <c r="I65" t="s">
        <v>58</v>
      </c>
    </row>
    <row r="66" spans="1:11" x14ac:dyDescent="0.2">
      <c r="D66" t="s">
        <v>37</v>
      </c>
      <c r="E66" t="s">
        <v>20</v>
      </c>
      <c r="F66" t="e">
        <f>RSQ(J20:J27,G47:G54)</f>
        <v>#DIV/0!</v>
      </c>
      <c r="G66" t="s">
        <v>57</v>
      </c>
      <c r="H66" s="7" t="e">
        <f>AVERAGE(K47:K54)</f>
        <v>#DIV/0!</v>
      </c>
      <c r="I66" t="s">
        <v>58</v>
      </c>
    </row>
    <row r="68" spans="1:11" x14ac:dyDescent="0.2">
      <c r="A68" s="2" t="s">
        <v>0</v>
      </c>
      <c r="F68" t="s">
        <v>0</v>
      </c>
    </row>
    <row r="69" spans="1:11" x14ac:dyDescent="0.2">
      <c r="A69" s="16" t="s">
        <v>71</v>
      </c>
      <c r="F69" s="19"/>
    </row>
    <row r="70" spans="1:11" x14ac:dyDescent="0.2">
      <c r="A70" s="19" t="s">
        <v>60</v>
      </c>
      <c r="B70" s="15"/>
    </row>
    <row r="71" spans="1:11" x14ac:dyDescent="0.2">
      <c r="A71" s="16" t="s">
        <v>67</v>
      </c>
    </row>
    <row r="72" spans="1:11" x14ac:dyDescent="0.2">
      <c r="A72" s="16" t="s">
        <v>72</v>
      </c>
    </row>
    <row r="73" spans="1:11" x14ac:dyDescent="0.2">
      <c r="A73" s="19" t="s">
        <v>77</v>
      </c>
      <c r="B73" s="15"/>
    </row>
    <row r="74" spans="1:11" x14ac:dyDescent="0.2">
      <c r="A74" s="19" t="s">
        <v>78</v>
      </c>
      <c r="B74" s="15"/>
    </row>
    <row r="75" spans="1:11" x14ac:dyDescent="0.2">
      <c r="A75" s="16" t="s">
        <v>73</v>
      </c>
    </row>
    <row r="77" spans="1:11" x14ac:dyDescent="0.2">
      <c r="A77" t="s">
        <v>40</v>
      </c>
      <c r="C77" t="s">
        <v>41</v>
      </c>
      <c r="D77" t="s">
        <v>42</v>
      </c>
      <c r="E77" t="s">
        <v>31</v>
      </c>
      <c r="F77" t="s">
        <v>15</v>
      </c>
      <c r="G77" t="s">
        <v>37</v>
      </c>
      <c r="H77" t="s">
        <v>32</v>
      </c>
      <c r="I77" t="s">
        <v>33</v>
      </c>
      <c r="J77" t="s">
        <v>74</v>
      </c>
      <c r="K77" t="s">
        <v>75</v>
      </c>
    </row>
    <row r="78" spans="1:11" x14ac:dyDescent="0.2">
      <c r="A78" t="s">
        <v>4</v>
      </c>
      <c r="C78" t="s">
        <v>16</v>
      </c>
      <c r="D78">
        <v>3</v>
      </c>
      <c r="E78">
        <v>995436</v>
      </c>
      <c r="F78">
        <v>518.95600000000002</v>
      </c>
      <c r="G78">
        <v>5.0000000000000001E-3</v>
      </c>
      <c r="H78">
        <v>1.004</v>
      </c>
      <c r="I78">
        <v>1.7000000000000001E-2</v>
      </c>
      <c r="J78">
        <v>0</v>
      </c>
      <c r="K78">
        <v>0</v>
      </c>
    </row>
    <row r="79" spans="1:11" x14ac:dyDescent="0.2">
      <c r="A79" t="s">
        <v>4</v>
      </c>
      <c r="C79" t="s">
        <v>16</v>
      </c>
      <c r="D79">
        <v>6</v>
      </c>
      <c r="E79">
        <v>995560</v>
      </c>
      <c r="F79">
        <v>548.74300000000005</v>
      </c>
      <c r="G79">
        <v>4.0000000000000001E-3</v>
      </c>
      <c r="H79">
        <v>1.0569999999999999</v>
      </c>
      <c r="I79">
        <v>0.109</v>
      </c>
      <c r="J79">
        <v>2E-3</v>
      </c>
      <c r="K79">
        <v>0</v>
      </c>
    </row>
    <row r="80" spans="1:11" x14ac:dyDescent="0.2">
      <c r="A80" t="s">
        <v>4</v>
      </c>
      <c r="C80" t="s">
        <v>16</v>
      </c>
      <c r="D80">
        <v>12</v>
      </c>
      <c r="E80">
        <v>995506</v>
      </c>
      <c r="F80">
        <v>666.2</v>
      </c>
      <c r="G80">
        <v>4.0000000000000001E-3</v>
      </c>
      <c r="H80">
        <v>1.4470000000000001</v>
      </c>
      <c r="I80">
        <v>0.63600000000000001</v>
      </c>
      <c r="J80">
        <v>1.4999999999999999E-2</v>
      </c>
      <c r="K80">
        <v>0</v>
      </c>
    </row>
    <row r="81" spans="1:25" x14ac:dyDescent="0.2">
      <c r="A81" t="s">
        <v>4</v>
      </c>
      <c r="C81" t="s">
        <v>16</v>
      </c>
      <c r="D81">
        <v>18</v>
      </c>
      <c r="E81">
        <v>995340</v>
      </c>
      <c r="F81">
        <v>817.8</v>
      </c>
      <c r="G81">
        <v>5.0000000000000001E-3</v>
      </c>
      <c r="H81">
        <v>2.0630000000000002</v>
      </c>
      <c r="I81">
        <v>1.462</v>
      </c>
      <c r="J81">
        <v>2.9000000000000001E-2</v>
      </c>
      <c r="K81">
        <v>0</v>
      </c>
    </row>
    <row r="82" spans="1:25" x14ac:dyDescent="0.2">
      <c r="A82" t="s">
        <v>4</v>
      </c>
      <c r="C82" t="s">
        <v>17</v>
      </c>
      <c r="D82">
        <v>3</v>
      </c>
      <c r="E82">
        <v>995438</v>
      </c>
      <c r="F82">
        <v>516.14700000000005</v>
      </c>
      <c r="G82">
        <v>5.0000000000000001E-3</v>
      </c>
      <c r="H82">
        <v>1.0489999999999999</v>
      </c>
      <c r="I82">
        <v>1.0999999999999999E-2</v>
      </c>
      <c r="J82">
        <v>3.4000000000000002E-2</v>
      </c>
      <c r="K82">
        <v>1.034</v>
      </c>
    </row>
    <row r="83" spans="1:25" x14ac:dyDescent="0.2">
      <c r="A83" t="s">
        <v>4</v>
      </c>
      <c r="C83" t="s">
        <v>17</v>
      </c>
      <c r="D83">
        <v>6</v>
      </c>
      <c r="E83">
        <v>995139</v>
      </c>
      <c r="F83">
        <v>522.60699999999997</v>
      </c>
      <c r="G83">
        <v>5.0000000000000001E-3</v>
      </c>
      <c r="H83">
        <v>1.081</v>
      </c>
      <c r="I83">
        <v>4.1000000000000002E-2</v>
      </c>
      <c r="J83">
        <v>3.2000000000000001E-2</v>
      </c>
      <c r="K83">
        <v>1.0309999999999999</v>
      </c>
    </row>
    <row r="84" spans="1:25" x14ac:dyDescent="0.2">
      <c r="A84" t="s">
        <v>4</v>
      </c>
      <c r="C84" t="s">
        <v>17</v>
      </c>
      <c r="D84">
        <v>12</v>
      </c>
      <c r="E84">
        <v>989029</v>
      </c>
      <c r="F84">
        <v>544.524</v>
      </c>
      <c r="G84">
        <v>1.0999999999999999E-2</v>
      </c>
      <c r="H84">
        <v>1.1890000000000001</v>
      </c>
      <c r="I84">
        <v>0.16400000000000001</v>
      </c>
      <c r="J84">
        <v>2.5000000000000001E-2</v>
      </c>
      <c r="K84">
        <v>1.0189999999999999</v>
      </c>
    </row>
    <row r="85" spans="1:25" x14ac:dyDescent="0.2">
      <c r="A85" t="s">
        <v>4</v>
      </c>
      <c r="C85" t="s">
        <v>17</v>
      </c>
      <c r="D85">
        <v>18</v>
      </c>
      <c r="E85">
        <v>959876</v>
      </c>
      <c r="F85">
        <v>571.14700000000005</v>
      </c>
      <c r="G85">
        <v>0.04</v>
      </c>
      <c r="H85">
        <v>1.3240000000000001</v>
      </c>
      <c r="I85">
        <v>0.38400000000000001</v>
      </c>
      <c r="J85">
        <v>1.7999999999999999E-2</v>
      </c>
      <c r="K85">
        <v>0.98</v>
      </c>
    </row>
    <row r="86" spans="1:25" x14ac:dyDescent="0.2">
      <c r="A86" t="s">
        <v>43</v>
      </c>
      <c r="B86" t="s">
        <v>44</v>
      </c>
      <c r="C86" t="s">
        <v>45</v>
      </c>
      <c r="D86" t="s">
        <v>46</v>
      </c>
      <c r="E86" t="s">
        <v>47</v>
      </c>
      <c r="F86" t="s">
        <v>61</v>
      </c>
      <c r="G86" t="s">
        <v>48</v>
      </c>
      <c r="H86" t="s">
        <v>49</v>
      </c>
      <c r="I86" t="s">
        <v>50</v>
      </c>
      <c r="J86" t="s">
        <v>51</v>
      </c>
      <c r="K86" t="s">
        <v>52</v>
      </c>
      <c r="L86" t="s">
        <v>66</v>
      </c>
      <c r="M86" t="s">
        <v>68</v>
      </c>
      <c r="N86" t="s">
        <v>69</v>
      </c>
      <c r="O86" t="s">
        <v>70</v>
      </c>
      <c r="P86" t="s">
        <v>62</v>
      </c>
      <c r="Q86" t="s">
        <v>53</v>
      </c>
      <c r="R86" t="s">
        <v>54</v>
      </c>
      <c r="S86" t="s">
        <v>55</v>
      </c>
      <c r="T86" t="s">
        <v>62</v>
      </c>
      <c r="U86" t="s">
        <v>53</v>
      </c>
      <c r="V86" t="s">
        <v>63</v>
      </c>
      <c r="W86" t="s">
        <v>64</v>
      </c>
      <c r="X86" t="s">
        <v>65</v>
      </c>
      <c r="Y86" t="s">
        <v>31</v>
      </c>
    </row>
    <row r="87" spans="1:25" x14ac:dyDescent="0.2">
      <c r="A87">
        <v>0.1</v>
      </c>
      <c r="B87">
        <v>7.4999999999999997E-2</v>
      </c>
      <c r="C87">
        <v>0.15</v>
      </c>
      <c r="D87">
        <v>7.4999999999999997E-2</v>
      </c>
      <c r="E87">
        <v>0</v>
      </c>
      <c r="F87">
        <v>0</v>
      </c>
      <c r="G87">
        <v>0</v>
      </c>
      <c r="H87">
        <v>100</v>
      </c>
      <c r="I87">
        <v>4.4999999999999997E-3</v>
      </c>
      <c r="J87">
        <v>4.4999999999999997E-3</v>
      </c>
      <c r="K87">
        <v>3</v>
      </c>
      <c r="L87">
        <v>1</v>
      </c>
      <c r="M87">
        <v>1</v>
      </c>
      <c r="N87">
        <v>99</v>
      </c>
      <c r="O87">
        <v>0.89600000000000002</v>
      </c>
      <c r="P87">
        <v>39.497999999999998</v>
      </c>
      <c r="Q87">
        <v>6.306</v>
      </c>
      <c r="R87">
        <v>7.0410000000000004</v>
      </c>
      <c r="S87">
        <v>0.90800000000000003</v>
      </c>
      <c r="T87">
        <v>3.0000000000000001E-3</v>
      </c>
      <c r="U87">
        <v>70.498000000000005</v>
      </c>
      <c r="V87">
        <v>3.0000000000000001E-3</v>
      </c>
      <c r="W87">
        <v>77.646000000000001</v>
      </c>
      <c r="X87">
        <v>21.161999999999999</v>
      </c>
      <c r="Y87">
        <v>8</v>
      </c>
    </row>
    <row r="88" spans="1:25" x14ac:dyDescent="0.2">
      <c r="A88" t="s">
        <v>76</v>
      </c>
    </row>
    <row r="101" spans="1:26" x14ac:dyDescent="0.2">
      <c r="Q101" t="s">
        <v>0</v>
      </c>
      <c r="S101" s="5" t="s">
        <v>0</v>
      </c>
    </row>
    <row r="109" spans="1:26" x14ac:dyDescent="0.2">
      <c r="A109" t="s">
        <v>38</v>
      </c>
    </row>
    <row r="110" spans="1:26" x14ac:dyDescent="0.2">
      <c r="A110" t="s">
        <v>15</v>
      </c>
      <c r="C110">
        <v>376.83499999999998</v>
      </c>
      <c r="D110">
        <v>371.51299999999998</v>
      </c>
      <c r="E110">
        <v>370.17599999999999</v>
      </c>
      <c r="F110">
        <v>372.31</v>
      </c>
      <c r="G110">
        <v>342.49599999999998</v>
      </c>
      <c r="H110">
        <v>351.459</v>
      </c>
      <c r="I110">
        <v>352.815</v>
      </c>
      <c r="J110">
        <v>361.09199999999998</v>
      </c>
      <c r="K110">
        <v>560.32899999999995</v>
      </c>
      <c r="L110">
        <v>602.54399999999998</v>
      </c>
      <c r="M110">
        <v>694.19899999999996</v>
      </c>
      <c r="N110">
        <v>757.33100000000002</v>
      </c>
      <c r="O110">
        <v>520.13099999999997</v>
      </c>
      <c r="P110">
        <v>542.90499999999997</v>
      </c>
      <c r="Q110">
        <v>592.30100000000004</v>
      </c>
      <c r="R110">
        <v>631.42999999999995</v>
      </c>
      <c r="S110">
        <v>1013.71</v>
      </c>
      <c r="T110">
        <v>1560.34</v>
      </c>
      <c r="U110">
        <v>2478.54</v>
      </c>
      <c r="V110">
        <v>3001.41</v>
      </c>
      <c r="W110">
        <v>817.51400000000001</v>
      </c>
      <c r="X110">
        <v>1019.79</v>
      </c>
      <c r="Y110">
        <v>1409.28</v>
      </c>
      <c r="Z110">
        <v>1723.76</v>
      </c>
    </row>
    <row r="112" spans="1:26" x14ac:dyDescent="0.2">
      <c r="A112" t="s">
        <v>37</v>
      </c>
      <c r="C112">
        <v>1.0280900000000001E-2</v>
      </c>
      <c r="D112">
        <v>1.16673E-2</v>
      </c>
      <c r="E112">
        <v>7.9668699999999992E-3</v>
      </c>
      <c r="F112">
        <v>5.2655599999999999E-3</v>
      </c>
      <c r="G112">
        <v>1.48665E-2</v>
      </c>
      <c r="H112">
        <v>1.57314E-2</v>
      </c>
      <c r="I112">
        <v>1.6524899999999999E-2</v>
      </c>
      <c r="J112">
        <v>2.8773699999999999E-2</v>
      </c>
      <c r="K112">
        <v>8.4840999999999996E-3</v>
      </c>
      <c r="L112">
        <v>4.47409E-3</v>
      </c>
      <c r="M112">
        <v>4.0451300000000001E-3</v>
      </c>
      <c r="N112">
        <v>9.8443899999999993E-4</v>
      </c>
      <c r="O112">
        <v>1.1411599999999999E-2</v>
      </c>
      <c r="P112">
        <v>9.9422499999999997E-3</v>
      </c>
      <c r="Q112">
        <v>1.2472499999999999E-2</v>
      </c>
      <c r="R112">
        <v>3.6682800000000002E-2</v>
      </c>
      <c r="S112">
        <v>6.1295799999999999E-3</v>
      </c>
      <c r="T112">
        <v>4.0427800000000002E-3</v>
      </c>
      <c r="U112">
        <v>7.3868400000000004E-3</v>
      </c>
      <c r="V112">
        <v>2.0040100000000001E-3</v>
      </c>
      <c r="W112">
        <v>8.9597600000000006E-3</v>
      </c>
      <c r="X112">
        <v>1.37485E-2</v>
      </c>
      <c r="Y112">
        <v>5.6776E-2</v>
      </c>
      <c r="Z112">
        <v>8.2817600000000005E-2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2020-01-13T20:13:35Z</dcterms:modified>
</cp:coreProperties>
</file>