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0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kieras/Documents/Programming/EPIC work/EPICModels/SimpleCrowding/ClusterFits/COCClusters/COCCluster58/Good Fits/"/>
    </mc:Choice>
  </mc:AlternateContent>
  <xr:revisionPtr revIDLastSave="0" documentId="13_ncr:1_{9F1C4072-0933-4848-AFF3-A0AB797B434B}" xr6:coauthVersionLast="45" xr6:coauthVersionMax="45" xr10:uidLastSave="{00000000-0000-0000-0000-000000000000}"/>
  <bookViews>
    <workbookView xWindow="420" yWindow="4360" windowWidth="49420" windowHeight="23460" tabRatio="500" xr2:uid="{00000000-000D-0000-FFFF-FFFF00000000}"/>
  </bookViews>
  <sheets>
    <sheet name="Sheet1" sheetId="1" r:id="rId1"/>
  </sheets>
  <definedNames>
    <definedName name="_xlnm.Print_Area" localSheetId="0">Sheet1!$Q$2:$AA$68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0" i="1" l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G47" i="1"/>
  <c r="G48" i="1"/>
  <c r="G49" i="1"/>
  <c r="G50" i="1"/>
  <c r="G51" i="1"/>
  <c r="G52" i="1"/>
  <c r="G53" i="1"/>
  <c r="G46" i="1"/>
  <c r="G39" i="1"/>
  <c r="G40" i="1"/>
  <c r="G41" i="1"/>
  <c r="G42" i="1"/>
  <c r="G43" i="1"/>
  <c r="G44" i="1"/>
  <c r="G45" i="1"/>
  <c r="G38" i="1"/>
  <c r="G31" i="1"/>
  <c r="G32" i="1"/>
  <c r="G33" i="1"/>
  <c r="G34" i="1"/>
  <c r="G35" i="1"/>
  <c r="G36" i="1"/>
  <c r="G37" i="1"/>
  <c r="G30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E47" i="1"/>
  <c r="E48" i="1"/>
  <c r="E49" i="1"/>
  <c r="E50" i="1"/>
  <c r="E51" i="1"/>
  <c r="E52" i="1"/>
  <c r="E53" i="1"/>
  <c r="E46" i="1"/>
  <c r="E39" i="1"/>
  <c r="E40" i="1"/>
  <c r="E41" i="1"/>
  <c r="E42" i="1"/>
  <c r="E43" i="1"/>
  <c r="E44" i="1"/>
  <c r="E45" i="1"/>
  <c r="E38" i="1"/>
  <c r="E31" i="1"/>
  <c r="E32" i="1"/>
  <c r="E33" i="1"/>
  <c r="E34" i="1"/>
  <c r="E35" i="1"/>
  <c r="E36" i="1"/>
  <c r="E37" i="1"/>
  <c r="E30" i="1"/>
  <c r="E67" i="1" l="1"/>
  <c r="E64" i="1"/>
  <c r="E58" i="1"/>
  <c r="E63" i="1"/>
  <c r="E57" i="1"/>
  <c r="E68" i="1"/>
  <c r="E65" i="1"/>
  <c r="E59" i="1"/>
  <c r="N34" i="1"/>
  <c r="M34" i="1"/>
  <c r="N46" i="1"/>
  <c r="M46" i="1"/>
  <c r="N33" i="1"/>
  <c r="M33" i="1"/>
  <c r="N41" i="1"/>
  <c r="M41" i="1"/>
  <c r="N49" i="1"/>
  <c r="M49" i="1"/>
  <c r="N36" i="1"/>
  <c r="M36" i="1"/>
  <c r="N32" i="1"/>
  <c r="M32" i="1"/>
  <c r="N44" i="1"/>
  <c r="M44" i="1"/>
  <c r="N40" i="1"/>
  <c r="M40" i="1"/>
  <c r="N52" i="1"/>
  <c r="M52" i="1"/>
  <c r="N48" i="1"/>
  <c r="M48" i="1"/>
  <c r="N30" i="1"/>
  <c r="M30" i="1"/>
  <c r="N38" i="1"/>
  <c r="M38" i="1"/>
  <c r="N42" i="1"/>
  <c r="M42" i="1"/>
  <c r="N50" i="1"/>
  <c r="M50" i="1"/>
  <c r="N37" i="1"/>
  <c r="M37" i="1"/>
  <c r="N45" i="1"/>
  <c r="M45" i="1"/>
  <c r="N53" i="1"/>
  <c r="M53" i="1"/>
  <c r="K30" i="1"/>
  <c r="N35" i="1"/>
  <c r="M35" i="1"/>
  <c r="N31" i="1"/>
  <c r="M31" i="1"/>
  <c r="N43" i="1"/>
  <c r="M43" i="1"/>
  <c r="N39" i="1"/>
  <c r="M39" i="1"/>
  <c r="N51" i="1"/>
  <c r="M51" i="1"/>
  <c r="N47" i="1"/>
  <c r="M47" i="1"/>
  <c r="O30" i="1"/>
  <c r="P30" i="1"/>
  <c r="G55" i="1"/>
  <c r="F67" i="1" l="1"/>
  <c r="G67" i="1"/>
  <c r="G64" i="1"/>
  <c r="F58" i="1"/>
  <c r="G58" i="1"/>
  <c r="F64" i="1"/>
  <c r="M55" i="1"/>
  <c r="N55" i="1"/>
  <c r="X3" i="1"/>
  <c r="X19" i="1"/>
  <c r="X11" i="1"/>
  <c r="P46" i="1"/>
  <c r="P47" i="1"/>
  <c r="P48" i="1"/>
  <c r="P49" i="1"/>
  <c r="P50" i="1"/>
  <c r="P51" i="1"/>
  <c r="P52" i="1"/>
  <c r="P53" i="1"/>
  <c r="L38" i="1"/>
  <c r="L39" i="1"/>
  <c r="L40" i="1"/>
  <c r="L41" i="1"/>
  <c r="L42" i="1"/>
  <c r="L43" i="1"/>
  <c r="L44" i="1"/>
  <c r="L45" i="1"/>
  <c r="L31" i="1"/>
  <c r="P31" i="1"/>
  <c r="L32" i="1"/>
  <c r="P32" i="1"/>
  <c r="L33" i="1"/>
  <c r="P33" i="1"/>
  <c r="L34" i="1"/>
  <c r="P34" i="1"/>
  <c r="L35" i="1"/>
  <c r="P35" i="1"/>
  <c r="L36" i="1"/>
  <c r="P36" i="1"/>
  <c r="L37" i="1"/>
  <c r="P37" i="1"/>
  <c r="P38" i="1"/>
  <c r="P39" i="1"/>
  <c r="P40" i="1"/>
  <c r="P41" i="1"/>
  <c r="P42" i="1"/>
  <c r="P43" i="1"/>
  <c r="P44" i="1"/>
  <c r="P45" i="1"/>
  <c r="L46" i="1"/>
  <c r="L47" i="1"/>
  <c r="L48" i="1"/>
  <c r="L49" i="1"/>
  <c r="L50" i="1"/>
  <c r="L51" i="1"/>
  <c r="L52" i="1"/>
  <c r="L53" i="1"/>
  <c r="L30" i="1"/>
  <c r="K46" i="1"/>
  <c r="O46" i="1"/>
  <c r="K47" i="1"/>
  <c r="O47" i="1"/>
  <c r="K48" i="1"/>
  <c r="O48" i="1"/>
  <c r="K49" i="1"/>
  <c r="O49" i="1"/>
  <c r="K50" i="1"/>
  <c r="O50" i="1"/>
  <c r="K51" i="1"/>
  <c r="O51" i="1"/>
  <c r="K52" i="1"/>
  <c r="O52" i="1"/>
  <c r="K53" i="1"/>
  <c r="O53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E66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F55" i="1"/>
  <c r="H55" i="1"/>
  <c r="I55" i="1"/>
  <c r="R30" i="1"/>
  <c r="U30" i="1"/>
  <c r="R38" i="1"/>
  <c r="U38" i="1"/>
  <c r="R46" i="1"/>
  <c r="U46" i="1"/>
  <c r="W30" i="1"/>
  <c r="W38" i="1"/>
  <c r="W46" i="1"/>
  <c r="V30" i="1"/>
  <c r="V38" i="1"/>
  <c r="V46" i="1"/>
  <c r="T30" i="1"/>
  <c r="T38" i="1"/>
  <c r="T46" i="1"/>
  <c r="S30" i="1"/>
  <c r="S38" i="1"/>
  <c r="S46" i="1"/>
  <c r="R19" i="1"/>
  <c r="Y19" i="1"/>
  <c r="Y11" i="1"/>
  <c r="Y3" i="1"/>
  <c r="R3" i="1"/>
  <c r="S3" i="1"/>
  <c r="T3" i="1"/>
  <c r="U3" i="1"/>
  <c r="V3" i="1"/>
  <c r="W3" i="1"/>
  <c r="W19" i="1"/>
  <c r="V19" i="1"/>
  <c r="U19" i="1"/>
  <c r="T19" i="1"/>
  <c r="S19" i="1"/>
  <c r="V11" i="1"/>
  <c r="R11" i="1"/>
  <c r="W11" i="1"/>
  <c r="U11" i="1"/>
  <c r="T11" i="1"/>
  <c r="S11" i="1"/>
  <c r="K27" i="1"/>
  <c r="J27" i="1"/>
  <c r="I27" i="1"/>
  <c r="H27" i="1"/>
  <c r="F27" i="1"/>
  <c r="G27" i="1"/>
  <c r="W27" i="1" l="1"/>
  <c r="F59" i="1"/>
  <c r="F63" i="1"/>
  <c r="F65" i="1"/>
  <c r="G57" i="1"/>
  <c r="G65" i="1"/>
  <c r="G59" i="1"/>
  <c r="T27" i="1"/>
  <c r="S27" i="1"/>
  <c r="Y27" i="1"/>
  <c r="F68" i="1"/>
  <c r="F57" i="1"/>
  <c r="Z11" i="1"/>
  <c r="U27" i="1"/>
  <c r="V27" i="1"/>
  <c r="Z3" i="1"/>
  <c r="X27" i="1"/>
  <c r="Z19" i="1"/>
  <c r="R27" i="1"/>
  <c r="O55" i="1"/>
  <c r="G68" i="1"/>
  <c r="P55" i="1"/>
  <c r="G63" i="1"/>
  <c r="Z46" i="1"/>
  <c r="X30" i="1"/>
  <c r="Z38" i="1"/>
  <c r="W55" i="1"/>
  <c r="V55" i="1"/>
  <c r="U55" i="1"/>
  <c r="G66" i="1"/>
  <c r="S55" i="1"/>
  <c r="Y46" i="1"/>
  <c r="Y38" i="1"/>
  <c r="Y30" i="1"/>
  <c r="X46" i="1"/>
  <c r="X38" i="1"/>
  <c r="K55" i="1"/>
  <c r="L55" i="1"/>
  <c r="F66" i="1"/>
  <c r="T55" i="1"/>
  <c r="R55" i="1"/>
  <c r="Z30" i="1"/>
  <c r="Z27" i="1" l="1"/>
  <c r="Z55" i="1"/>
  <c r="Y55" i="1"/>
  <c r="X55" i="1"/>
</calcChain>
</file>

<file path=xl/sharedStrings.xml><?xml version="1.0" encoding="utf-8"?>
<sst xmlns="http://schemas.openxmlformats.org/spreadsheetml/2006/main" count="181" uniqueCount="81">
  <si>
    <t xml:space="preserve"> </t>
  </si>
  <si>
    <t>n</t>
  </si>
  <si>
    <t>SHP</t>
  </si>
  <si>
    <t>CSF</t>
  </si>
  <si>
    <t>COC</t>
  </si>
  <si>
    <t>neg, pos</t>
  </si>
  <si>
    <t>half 95% CI</t>
  </si>
  <si>
    <t>Error response</t>
  </si>
  <si>
    <t>mean RT</t>
  </si>
  <si>
    <t>Correct response</t>
  </si>
  <si>
    <t>P(error)</t>
  </si>
  <si>
    <t>Setsize</t>
  </si>
  <si>
    <t>Polarity</t>
  </si>
  <si>
    <t>Condition</t>
  </si>
  <si>
    <t>mean</t>
  </si>
  <si>
    <t>RT</t>
  </si>
  <si>
    <t>Neg</t>
  </si>
  <si>
    <t>Pos</t>
  </si>
  <si>
    <t>Average</t>
  </si>
  <si>
    <t>Abs(O-P)/O</t>
  </si>
  <si>
    <t>Negative Correct Trials</t>
  </si>
  <si>
    <t>Positive Correct Trials</t>
  </si>
  <si>
    <t>Slope</t>
  </si>
  <si>
    <t>Intercept</t>
  </si>
  <si>
    <t>RSQ</t>
  </si>
  <si>
    <t>Mean Error rate</t>
  </si>
  <si>
    <t>Negative</t>
  </si>
  <si>
    <t>Positive</t>
  </si>
  <si>
    <t>Slope Ratio</t>
  </si>
  <si>
    <t>N</t>
  </si>
  <si>
    <t>Cnd</t>
  </si>
  <si>
    <t>Pol</t>
  </si>
  <si>
    <t>SS</t>
  </si>
  <si>
    <t>MITF</t>
  </si>
  <si>
    <t>SNs</t>
  </si>
  <si>
    <t>C_av</t>
  </si>
  <si>
    <t>C_cp</t>
  </si>
  <si>
    <t>O_av</t>
  </si>
  <si>
    <t>O_cp</t>
  </si>
  <si>
    <t>S_av</t>
  </si>
  <si>
    <t>S_cp</t>
  </si>
  <si>
    <t>PbER</t>
  </si>
  <si>
    <t>NbER</t>
  </si>
  <si>
    <t>RT: Rsq</t>
  </si>
  <si>
    <t>aare</t>
  </si>
  <si>
    <t>FoM</t>
  </si>
  <si>
    <t>ER: Rsq</t>
  </si>
  <si>
    <t>MaxNfix</t>
  </si>
  <si>
    <t>SHP Only</t>
  </si>
  <si>
    <t>VDly</t>
  </si>
  <si>
    <t>ER</t>
  </si>
  <si>
    <t>Abs(O-P)</t>
  </si>
  <si>
    <t>1000000 trials/condition</t>
  </si>
  <si>
    <t>S_cs</t>
  </si>
  <si>
    <t>aae</t>
  </si>
  <si>
    <t>FoMa</t>
  </si>
  <si>
    <t>FoMr</t>
  </si>
  <si>
    <t>WAFoMs</t>
  </si>
  <si>
    <t>Unitary shape. Saccade noise present.</t>
  </si>
  <si>
    <t>MRptF</t>
  </si>
  <si>
    <t>MTgtF</t>
  </si>
  <si>
    <t>CPskip</t>
  </si>
  <si>
    <t>CNskip</t>
  </si>
  <si>
    <t>MaxITF</t>
  </si>
  <si>
    <t>Strategy 9b with confirm positive &amp; negative, respond absent if no target present within 3 fixations</t>
  </si>
  <si>
    <t>CN</t>
  </si>
  <si>
    <t>CRT</t>
  </si>
  <si>
    <t>EN</t>
  </si>
  <si>
    <t>ERT</t>
  </si>
  <si>
    <t>DATA BELOW COPIED TO ABOVE, STARTING WITH LINES 70 (CSF), 90 (COC), 110 (SHP), WITH DATA VALUES STARTING AT +9</t>
  </si>
  <si>
    <t>Visual model V2d with crowding probability cp if (n_crowders &gt; 0), crowding applied to each object, asymetrically between objects differing in eccentricity.</t>
  </si>
  <si>
    <t>Once object properties available with no crowders, scrambling can replace with only non-blank property.</t>
  </si>
  <si>
    <t>CMFix</t>
  </si>
  <si>
    <t>EMFix</t>
  </si>
  <si>
    <t>All</t>
  </si>
  <si>
    <t>COC Only</t>
  </si>
  <si>
    <t>R^2</t>
  </si>
  <si>
    <t>AARE</t>
  </si>
  <si>
    <t>AAE</t>
  </si>
  <si>
    <t>Observed data from ObsData_1279_458_458.txt</t>
  </si>
  <si>
    <t xml:space="preserve">Skip confirm positive if fixation within 1 DVA of apparent target. Skip confirm negative if at least 1 fixations already made.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</si>
</sst>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Menlo"/>
      <family val="2"/>
    </font>
    <font>
      <b/>
      <sz val="11"/>
      <color rgb="FF000000"/>
      <name val="Menlo"/>
      <family val="2"/>
    </font>
    <font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8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0">
    <xf numFmtId="0" fontId="0" fillId="0" borderId="0" xfId="0"/>
    <xf numFmtId="164" fontId="0" fillId="0" borderId="0" xfId="0" applyNumberFormat="1"/>
    <xf numFmtId="0" fontId="3" fillId="0" borderId="0" xfId="0" applyFont="1"/>
    <xf numFmtId="0" fontId="3" fillId="0" borderId="1" xfId="0" applyFont="1" applyBorder="1"/>
    <xf numFmtId="0" fontId="0" fillId="0" borderId="1" xfId="0" applyBorder="1"/>
    <xf numFmtId="2" fontId="0" fillId="0" borderId="0" xfId="0" applyNumberFormat="1" applyFont="1"/>
    <xf numFmtId="0" fontId="0" fillId="0" borderId="2" xfId="0" applyBorder="1"/>
    <xf numFmtId="9" fontId="0" fillId="0" borderId="0" xfId="0" applyNumberFormat="1"/>
    <xf numFmtId="1" fontId="0" fillId="0" borderId="0" xfId="0" applyNumberFormat="1"/>
    <xf numFmtId="2" fontId="0" fillId="0" borderId="0" xfId="0" applyNumberFormat="1"/>
    <xf numFmtId="0" fontId="3" fillId="0" borderId="1" xfId="0" applyFont="1" applyFill="1" applyBorder="1"/>
    <xf numFmtId="2" fontId="0" fillId="0" borderId="2" xfId="0" applyNumberFormat="1" applyBorder="1"/>
    <xf numFmtId="0" fontId="3" fillId="0" borderId="0" xfId="0" applyFont="1" applyFill="1" applyBorder="1"/>
    <xf numFmtId="2" fontId="0" fillId="0" borderId="0" xfId="0" applyNumberFormat="1" applyBorder="1"/>
    <xf numFmtId="9" fontId="0" fillId="0" borderId="2" xfId="0" applyNumberFormat="1" applyBorder="1"/>
    <xf numFmtId="0" fontId="0" fillId="0" borderId="0" xfId="0" applyFont="1"/>
    <xf numFmtId="0" fontId="4" fillId="0" borderId="0" xfId="0" applyFont="1"/>
    <xf numFmtId="165" fontId="0" fillId="0" borderId="0" xfId="0" applyNumberFormat="1"/>
    <xf numFmtId="165" fontId="0" fillId="0" borderId="2" xfId="0" applyNumberFormat="1" applyBorder="1"/>
    <xf numFmtId="164" fontId="0" fillId="0" borderId="2" xfId="0" applyNumberFormat="1" applyBorder="1"/>
    <xf numFmtId="0" fontId="5" fillId="0" borderId="0" xfId="0" applyFont="1"/>
    <xf numFmtId="0" fontId="6" fillId="0" borderId="0" xfId="0" applyFont="1"/>
    <xf numFmtId="0" fontId="0" fillId="0" borderId="0" xfId="0" applyBorder="1"/>
    <xf numFmtId="164" fontId="0" fillId="0" borderId="0" xfId="0" applyNumberFormat="1" applyBorder="1"/>
    <xf numFmtId="9" fontId="0" fillId="0" borderId="0" xfId="0" applyNumberFormat="1" applyBorder="1"/>
    <xf numFmtId="165" fontId="0" fillId="0" borderId="0" xfId="0" applyNumberFormat="1" applyBorder="1"/>
    <xf numFmtId="2" fontId="3" fillId="0" borderId="0" xfId="0" applyNumberFormat="1" applyFont="1"/>
    <xf numFmtId="9" fontId="3" fillId="0" borderId="0" xfId="0" applyNumberFormat="1" applyFont="1"/>
    <xf numFmtId="165" fontId="3" fillId="0" borderId="0" xfId="0" applyNumberFormat="1" applyFont="1"/>
    <xf numFmtId="0" fontId="7" fillId="0" borderId="0" xfId="0" applyFont="1"/>
  </cellXfs>
  <cellStyles count="8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Correct 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Sheet1!$D$3:$D$6</c:f>
              <c:numCache>
                <c:formatCode>General</c:formatCode>
                <c:ptCount val="4"/>
              </c:numCache>
            </c:numRef>
          </c:xVal>
          <c:yVal>
            <c:numRef>
              <c:f>Sheet1!$F$30:$F$33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1B-A84C-897D-55D567420841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Sheet1!$D$7:$D$10</c:f>
              <c:numCache>
                <c:formatCode>General</c:formatCode>
                <c:ptCount val="4"/>
              </c:numCache>
            </c:numRef>
          </c:xVal>
          <c:yVal>
            <c:numRef>
              <c:f>Sheet1!$F$34:$F$37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1B-A84C-897D-55D567420841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Sheet1!$D$11:$D$14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Sheet1!$F$38:$F$41</c:f>
              <c:numCache>
                <c:formatCode>General</c:formatCode>
                <c:ptCount val="4"/>
                <c:pt idx="0">
                  <c:v>518.95799999999997</c:v>
                </c:pt>
                <c:pt idx="1">
                  <c:v>548.74699999999996</c:v>
                </c:pt>
                <c:pt idx="2">
                  <c:v>666.18200000000002</c:v>
                </c:pt>
                <c:pt idx="3">
                  <c:v>817.81500000000005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1B-A84C-897D-55D567420841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Sheet1!$D$15:$D$18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Sheet1!$F$42:$F$45</c:f>
              <c:numCache>
                <c:formatCode>General</c:formatCode>
                <c:ptCount val="4"/>
                <c:pt idx="0">
                  <c:v>516.14599999999996</c:v>
                </c:pt>
                <c:pt idx="1">
                  <c:v>522.60199999999998</c:v>
                </c:pt>
                <c:pt idx="2">
                  <c:v>544.54700000000003</c:v>
                </c:pt>
                <c:pt idx="3">
                  <c:v>571.13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1B-A84C-897D-55D567420841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Sheet1!$D$19:$D$22</c:f>
              <c:numCache>
                <c:formatCode>General</c:formatCode>
                <c:ptCount val="4"/>
              </c:numCache>
            </c:numRef>
          </c:xVal>
          <c:yVal>
            <c:numRef>
              <c:f>Sheet1!$F$46:$F$49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D1B-A84C-897D-55D567420841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Sheet1!$D$23:$D$26</c:f>
              <c:numCache>
                <c:formatCode>General</c:formatCode>
                <c:ptCount val="4"/>
              </c:numCache>
            </c:numRef>
          </c:xVal>
          <c:yVal>
            <c:numRef>
              <c:f>Sheet1!$F$50:$F$53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D1B-A84C-897D-55D567420841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Sheet1!$G$3:$G$6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Sheet1!$G$3:$G$6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Sheet1!$D$3:$D$6</c:f>
              <c:numCache>
                <c:formatCode>General</c:formatCode>
                <c:ptCount val="4"/>
              </c:numCache>
            </c:numRef>
          </c:xVal>
          <c:yVal>
            <c:numRef>
              <c:f>Sheet1!$F$3:$F$6</c:f>
              <c:numCache>
                <c:formatCode>0.000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D1B-A84C-897D-55D567420841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Sheet1!$G$7:$G$10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Sheet1!$G$7:$G$10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Sheet1!$D$7:$D$10</c:f>
              <c:numCache>
                <c:formatCode>General</c:formatCode>
                <c:ptCount val="4"/>
              </c:numCache>
            </c:numRef>
          </c:xVal>
          <c:yVal>
            <c:numRef>
              <c:f>Sheet1!$F$7:$F$10</c:f>
              <c:numCache>
                <c:formatCode>0.000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D1B-A84C-897D-55D567420841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Sheet1!$G$11:$G$14</c:f>
                <c:numCache>
                  <c:formatCode>General</c:formatCode>
                  <c:ptCount val="4"/>
                  <c:pt idx="0">
                    <c:v>207.214</c:v>
                  </c:pt>
                  <c:pt idx="1">
                    <c:v>232.34</c:v>
                  </c:pt>
                  <c:pt idx="2">
                    <c:v>254.05199999999999</c:v>
                  </c:pt>
                  <c:pt idx="3">
                    <c:v>325.19400000000002</c:v>
                  </c:pt>
                </c:numCache>
              </c:numRef>
            </c:plus>
            <c:minus>
              <c:numRef>
                <c:f>Sheet1!$G$11:$G$14</c:f>
                <c:numCache>
                  <c:formatCode>General</c:formatCode>
                  <c:ptCount val="4"/>
                  <c:pt idx="0">
                    <c:v>207.214</c:v>
                  </c:pt>
                  <c:pt idx="1">
                    <c:v>232.34</c:v>
                  </c:pt>
                  <c:pt idx="2">
                    <c:v>254.05199999999999</c:v>
                  </c:pt>
                  <c:pt idx="3">
                    <c:v>325.19400000000002</c:v>
                  </c:pt>
                </c:numCache>
              </c:numRef>
            </c:minus>
          </c:errBars>
          <c:xVal>
            <c:numRef>
              <c:f>Sheet1!$D$11:$D$14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Sheet1!$F$11:$F$14</c:f>
              <c:numCache>
                <c:formatCode>General</c:formatCode>
                <c:ptCount val="4"/>
                <c:pt idx="0">
                  <c:v>548.053</c:v>
                </c:pt>
                <c:pt idx="1">
                  <c:v>604.05999999999995</c:v>
                </c:pt>
                <c:pt idx="2">
                  <c:v>677.14800000000002</c:v>
                </c:pt>
                <c:pt idx="3">
                  <c:v>781.16899999999998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D1B-A84C-897D-55D567420841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Sheet1!$G$15:$G$18</c:f>
                <c:numCache>
                  <c:formatCode>General</c:formatCode>
                  <c:ptCount val="4"/>
                  <c:pt idx="0">
                    <c:v>148.50399999999999</c:v>
                  </c:pt>
                  <c:pt idx="1">
                    <c:v>151.566</c:v>
                  </c:pt>
                  <c:pt idx="2">
                    <c:v>163.54</c:v>
                  </c:pt>
                  <c:pt idx="3">
                    <c:v>185.55799999999999</c:v>
                  </c:pt>
                </c:numCache>
              </c:numRef>
            </c:plus>
            <c:minus>
              <c:numRef>
                <c:f>Sheet1!$G$15:$G$18</c:f>
                <c:numCache>
                  <c:formatCode>General</c:formatCode>
                  <c:ptCount val="4"/>
                  <c:pt idx="0">
                    <c:v>148.50399999999999</c:v>
                  </c:pt>
                  <c:pt idx="1">
                    <c:v>151.566</c:v>
                  </c:pt>
                  <c:pt idx="2">
                    <c:v>163.54</c:v>
                  </c:pt>
                  <c:pt idx="3">
                    <c:v>185.55799999999999</c:v>
                  </c:pt>
                </c:numCache>
              </c:numRef>
            </c:minus>
          </c:errBars>
          <c:xVal>
            <c:numRef>
              <c:f>Sheet1!$D$15:$D$18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Sheet1!$F$15:$F$18</c:f>
              <c:numCache>
                <c:formatCode>General</c:formatCode>
                <c:ptCount val="4"/>
                <c:pt idx="0">
                  <c:v>473.63099999999997</c:v>
                </c:pt>
                <c:pt idx="1">
                  <c:v>477.90800000000002</c:v>
                </c:pt>
                <c:pt idx="2">
                  <c:v>517.43100000000004</c:v>
                </c:pt>
                <c:pt idx="3">
                  <c:v>568.78399999999999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D1B-A84C-897D-55D567420841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Sheet1!$G$19:$G$22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Sheet1!$G$19:$G$22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Sheet1!$D$19:$D$22</c:f>
              <c:numCache>
                <c:formatCode>General</c:formatCode>
                <c:ptCount val="4"/>
              </c:numCache>
            </c:numRef>
          </c:xVal>
          <c:yVal>
            <c:numRef>
              <c:f>Sheet1!$F$19:$F$22</c:f>
              <c:numCache>
                <c:formatCode>0.000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D1B-A84C-897D-55D567420841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Sheet1!$G$23:$G$26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Sheet1!$G$23:$G$26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Sheet1!$D$23:$D$26</c:f>
              <c:numCache>
                <c:formatCode>General</c:formatCode>
                <c:ptCount val="4"/>
              </c:numCache>
            </c:numRef>
          </c:xVal>
          <c:yVal>
            <c:numRef>
              <c:f>Sheet1!$F$23:$F$26</c:f>
              <c:numCache>
                <c:formatCode>0.000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D1B-A84C-897D-55D567420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2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Error</a:t>
            </a:r>
            <a:r>
              <a:rPr lang="en-US" sz="1400" baseline="0">
                <a:latin typeface="Helvetica"/>
              </a:rPr>
              <a:t> Rate </a:t>
            </a:r>
            <a:r>
              <a:rPr lang="en-US" sz="1400">
                <a:latin typeface="Helvetica"/>
              </a:rPr>
              <a:t>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Sheet1!$D$3:$D$6</c:f>
              <c:numCache>
                <c:formatCode>General</c:formatCode>
                <c:ptCount val="4"/>
              </c:numCache>
            </c:numRef>
          </c:xVal>
          <c:yVal>
            <c:numRef>
              <c:f>Sheet1!$H$30:$H$33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2C-EA41-A6A9-BE84C37F5501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Sheet1!$D$7:$D$10</c:f>
              <c:numCache>
                <c:formatCode>General</c:formatCode>
                <c:ptCount val="4"/>
              </c:numCache>
            </c:numRef>
          </c:xVal>
          <c:yVal>
            <c:numRef>
              <c:f>Sheet1!$H$34:$H$37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2C-EA41-A6A9-BE84C37F5501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Sheet1!$D$11:$D$14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Sheet1!$H$38:$H$41</c:f>
              <c:numCache>
                <c:formatCode>General</c:formatCode>
                <c:ptCount val="4"/>
                <c:pt idx="0">
                  <c:v>0.03</c:v>
                </c:pt>
                <c:pt idx="1">
                  <c:v>0.03</c:v>
                </c:pt>
                <c:pt idx="2">
                  <c:v>0.03</c:v>
                </c:pt>
                <c:pt idx="3">
                  <c:v>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82C-EA41-A6A9-BE84C37F5501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Sheet1!$D$15:$D$18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Sheet1!$H$42:$H$45</c:f>
              <c:numCache>
                <c:formatCode>General</c:formatCode>
                <c:ptCount val="4"/>
                <c:pt idx="0">
                  <c:v>0.03</c:v>
                </c:pt>
                <c:pt idx="1">
                  <c:v>0.03</c:v>
                </c:pt>
                <c:pt idx="2">
                  <c:v>3.5999999999999997E-2</c:v>
                </c:pt>
                <c:pt idx="3">
                  <c:v>6.5000000000000002E-2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82C-EA41-A6A9-BE84C37F5501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Sheet1!$D$19:$D$22</c:f>
              <c:numCache>
                <c:formatCode>General</c:formatCode>
                <c:ptCount val="4"/>
              </c:numCache>
            </c:numRef>
          </c:xVal>
          <c:yVal>
            <c:numRef>
              <c:f>Sheet1!$H$46:$H$49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82C-EA41-A6A9-BE84C37F5501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Sheet1!$D$23:$D$26</c:f>
              <c:numCache>
                <c:formatCode>General</c:formatCode>
                <c:ptCount val="4"/>
              </c:numCache>
            </c:numRef>
          </c:xVal>
          <c:yVal>
            <c:numRef>
              <c:f>Sheet1!$H$50:$H$53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82C-EA41-A6A9-BE84C37F5501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Sheet1!$K$3:$K$6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Sheet1!$K$3:$K$6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Sheet1!$D$3:$D$6</c:f>
              <c:numCache>
                <c:formatCode>General</c:formatCode>
                <c:ptCount val="4"/>
              </c:numCache>
            </c:numRef>
          </c:xVal>
          <c:yVal>
            <c:numRef>
              <c:f>Sheet1!$J$3:$J$6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82C-EA41-A6A9-BE84C37F5501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Sheet1!$K$7:$K$10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Sheet1!$K$7:$K$10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Sheet1!$D$7:$D$10</c:f>
              <c:numCache>
                <c:formatCode>General</c:formatCode>
                <c:ptCount val="4"/>
              </c:numCache>
            </c:numRef>
          </c:xVal>
          <c:yVal>
            <c:numRef>
              <c:f>Sheet1!$J$7:$J$10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82C-EA41-A6A9-BE84C37F5501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Sheet1!$K$11:$K$14</c:f>
                <c:numCache>
                  <c:formatCode>General</c:formatCode>
                  <c:ptCount val="4"/>
                  <c:pt idx="0">
                    <c:v>2.2347800000000001E-2</c:v>
                  </c:pt>
                  <c:pt idx="1">
                    <c:v>1.30975E-2</c:v>
                  </c:pt>
                  <c:pt idx="2">
                    <c:v>1.57541E-2</c:v>
                  </c:pt>
                  <c:pt idx="3">
                    <c:v>7.2723400000000004E-3</c:v>
                  </c:pt>
                </c:numCache>
              </c:numRef>
            </c:plus>
            <c:minus>
              <c:numRef>
                <c:f>Sheet1!$K$11:$K$14</c:f>
                <c:numCache>
                  <c:formatCode>General</c:formatCode>
                  <c:ptCount val="4"/>
                  <c:pt idx="0">
                    <c:v>2.2347800000000001E-2</c:v>
                  </c:pt>
                  <c:pt idx="1">
                    <c:v>1.30975E-2</c:v>
                  </c:pt>
                  <c:pt idx="2">
                    <c:v>1.57541E-2</c:v>
                  </c:pt>
                  <c:pt idx="3">
                    <c:v>7.2723400000000004E-3</c:v>
                  </c:pt>
                </c:numCache>
              </c:numRef>
            </c:minus>
          </c:errBars>
          <c:xVal>
            <c:numRef>
              <c:f>Sheet1!$D$11:$D$14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Sheet1!$J$11:$J$14</c:f>
              <c:numCache>
                <c:formatCode>General</c:formatCode>
                <c:ptCount val="4"/>
                <c:pt idx="0">
                  <c:v>3.7154399999999997E-2</c:v>
                </c:pt>
                <c:pt idx="1">
                  <c:v>3.1487500000000002E-2</c:v>
                </c:pt>
                <c:pt idx="2">
                  <c:v>2.8247499999999998E-2</c:v>
                </c:pt>
                <c:pt idx="3">
                  <c:v>3.1306399999999998E-2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82C-EA41-A6A9-BE84C37F5501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Sheet1!$K$15:$K$18</c:f>
                <c:numCache>
                  <c:formatCode>General</c:formatCode>
                  <c:ptCount val="4"/>
                  <c:pt idx="0">
                    <c:v>2.3834000000000001E-2</c:v>
                  </c:pt>
                  <c:pt idx="1">
                    <c:v>9.4869099999999994E-3</c:v>
                  </c:pt>
                  <c:pt idx="2">
                    <c:v>1.7127900000000001E-2</c:v>
                  </c:pt>
                  <c:pt idx="3">
                    <c:v>2.2175E-2</c:v>
                  </c:pt>
                </c:numCache>
              </c:numRef>
            </c:plus>
            <c:minus>
              <c:numRef>
                <c:f>Sheet1!$K$15:$K$18</c:f>
                <c:numCache>
                  <c:formatCode>General</c:formatCode>
                  <c:ptCount val="4"/>
                  <c:pt idx="0">
                    <c:v>2.3834000000000001E-2</c:v>
                  </c:pt>
                  <c:pt idx="1">
                    <c:v>9.4869099999999994E-3</c:v>
                  </c:pt>
                  <c:pt idx="2">
                    <c:v>1.7127900000000001E-2</c:v>
                  </c:pt>
                  <c:pt idx="3">
                    <c:v>2.2175E-2</c:v>
                  </c:pt>
                </c:numCache>
              </c:numRef>
            </c:minus>
          </c:errBars>
          <c:xVal>
            <c:numRef>
              <c:f>Sheet1!$D$15:$D$18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Sheet1!$J$15:$J$18</c:f>
              <c:numCache>
                <c:formatCode>General</c:formatCode>
                <c:ptCount val="4"/>
                <c:pt idx="0">
                  <c:v>4.1281100000000001E-2</c:v>
                </c:pt>
                <c:pt idx="1">
                  <c:v>6.1969299999999998E-2</c:v>
                </c:pt>
                <c:pt idx="2">
                  <c:v>6.3136700000000004E-2</c:v>
                </c:pt>
                <c:pt idx="3">
                  <c:v>8.6835899999999994E-2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82C-EA41-A6A9-BE84C37F5501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Sheet1!$K$19:$K$22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Sheet1!$K$19:$K$22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Sheet1!$D$19:$D$22</c:f>
              <c:numCache>
                <c:formatCode>General</c:formatCode>
                <c:ptCount val="4"/>
              </c:numCache>
            </c:numRef>
          </c:xVal>
          <c:yVal>
            <c:numRef>
              <c:f>Sheet1!$J$19:$J$22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82C-EA41-A6A9-BE84C37F5501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Sheet1!$K$23:$K$26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Sheet1!$K$23:$K$26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Sheet1!$D$23:$D$26</c:f>
              <c:numCache>
                <c:formatCode>General</c:formatCode>
                <c:ptCount val="4"/>
              </c:numCache>
            </c:numRef>
          </c:xVal>
          <c:yVal>
            <c:numRef>
              <c:f>Sheet1!$J$23:$J$26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82C-EA41-A6A9-BE84C37F5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5000000000000002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Error 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Sheet1!$D$3:$D$6</c:f>
              <c:numCache>
                <c:formatCode>General</c:formatCode>
                <c:ptCount val="4"/>
              </c:numCache>
            </c:numRef>
          </c:xVal>
          <c:yVal>
            <c:numRef>
              <c:f>Sheet1!$G$30:$G$33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D5-DD44-BA9C-E2EFAF8AAB7B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Sheet1!$D$7:$D$10</c:f>
              <c:numCache>
                <c:formatCode>General</c:formatCode>
                <c:ptCount val="4"/>
              </c:numCache>
            </c:numRef>
          </c:xVal>
          <c:yVal>
            <c:numRef>
              <c:f>Sheet1!$G$34:$G$37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D5-DD44-BA9C-E2EFAF8AAB7B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Sheet1!$D$11:$D$14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Sheet1!$G$38:$G$41</c:f>
              <c:numCache>
                <c:formatCode>General</c:formatCode>
                <c:ptCount val="4"/>
                <c:pt idx="0">
                  <c:v>518.98699999999997</c:v>
                </c:pt>
                <c:pt idx="1">
                  <c:v>548.56700000000001</c:v>
                </c:pt>
                <c:pt idx="2">
                  <c:v>667.16499999999996</c:v>
                </c:pt>
                <c:pt idx="3">
                  <c:v>817.12599999999998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9D5-DD44-BA9C-E2EFAF8AAB7B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Sheet1!$D$15:$D$18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Sheet1!$G$42:$G$45</c:f>
              <c:numCache>
                <c:formatCode>General</c:formatCode>
                <c:ptCount val="4"/>
                <c:pt idx="0">
                  <c:v>516.13400000000001</c:v>
                </c:pt>
                <c:pt idx="1">
                  <c:v>526.346</c:v>
                </c:pt>
                <c:pt idx="2">
                  <c:v>624.81200000000001</c:v>
                </c:pt>
                <c:pt idx="3">
                  <c:v>815.58900000000006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9D5-DD44-BA9C-E2EFAF8AAB7B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Sheet1!$D$19:$D$22</c:f>
              <c:numCache>
                <c:formatCode>General</c:formatCode>
                <c:ptCount val="4"/>
              </c:numCache>
            </c:numRef>
          </c:xVal>
          <c:yVal>
            <c:numRef>
              <c:f>Sheet1!$G$46:$G$49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9D5-DD44-BA9C-E2EFAF8AAB7B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Sheet1!$D$23:$D$26</c:f>
              <c:numCache>
                <c:formatCode>General</c:formatCode>
                <c:ptCount val="4"/>
              </c:numCache>
            </c:numRef>
          </c:xVal>
          <c:yVal>
            <c:numRef>
              <c:f>Sheet1!$G$50:$G$53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9D5-DD44-BA9C-E2EFAF8AAB7B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Sheet1!$I$3:$I$6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Sheet1!$I$3:$I$6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Sheet1!$D$3:$D$6</c:f>
              <c:numCache>
                <c:formatCode>General</c:formatCode>
                <c:ptCount val="4"/>
              </c:numCache>
            </c:numRef>
          </c:xVal>
          <c:yVal>
            <c:numRef>
              <c:f>Sheet1!$H$3:$H$6</c:f>
              <c:numCache>
                <c:formatCode>0.000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9D5-DD44-BA9C-E2EFAF8AAB7B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Sheet1!$I$7:$I$10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Sheet1!$I$7:$I$10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Sheet1!$D$7:$D$10</c:f>
              <c:numCache>
                <c:formatCode>General</c:formatCode>
                <c:ptCount val="4"/>
              </c:numCache>
            </c:numRef>
          </c:xVal>
          <c:yVal>
            <c:numRef>
              <c:f>Sheet1!$H$7:$H$10</c:f>
              <c:numCache>
                <c:formatCode>0.000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9D5-DD44-BA9C-E2EFAF8AAB7B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Sheet1!$I$11:$I$14</c:f>
                <c:numCache>
                  <c:formatCode>General</c:formatCode>
                  <c:ptCount val="4"/>
                  <c:pt idx="0">
                    <c:v>393.34800000000001</c:v>
                  </c:pt>
                  <c:pt idx="1">
                    <c:v>353.274</c:v>
                  </c:pt>
                  <c:pt idx="2">
                    <c:v>258.16300000000001</c:v>
                  </c:pt>
                  <c:pt idx="3">
                    <c:v>216.887</c:v>
                  </c:pt>
                </c:numCache>
              </c:numRef>
            </c:plus>
            <c:minus>
              <c:numRef>
                <c:f>Sheet1!$I$11:$I$14</c:f>
                <c:numCache>
                  <c:formatCode>General</c:formatCode>
                  <c:ptCount val="4"/>
                  <c:pt idx="0">
                    <c:v>393.34800000000001</c:v>
                  </c:pt>
                  <c:pt idx="1">
                    <c:v>353.274</c:v>
                  </c:pt>
                  <c:pt idx="2">
                    <c:v>258.16300000000001</c:v>
                  </c:pt>
                  <c:pt idx="3">
                    <c:v>216.887</c:v>
                  </c:pt>
                </c:numCache>
              </c:numRef>
            </c:minus>
          </c:errBars>
          <c:xVal>
            <c:numRef>
              <c:f>Sheet1!$D$11:$D$14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Sheet1!$H$11:$H$14</c:f>
              <c:numCache>
                <c:formatCode>General</c:formatCode>
                <c:ptCount val="4"/>
                <c:pt idx="0">
                  <c:v>606.80499999999995</c:v>
                </c:pt>
                <c:pt idx="1">
                  <c:v>602.928</c:v>
                </c:pt>
                <c:pt idx="2">
                  <c:v>521.46500000000003</c:v>
                </c:pt>
                <c:pt idx="3">
                  <c:v>534.47500000000002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9D5-DD44-BA9C-E2EFAF8AAB7B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Sheet1!$I$15:$I$18</c:f>
                <c:numCache>
                  <c:formatCode>General</c:formatCode>
                  <c:ptCount val="4"/>
                  <c:pt idx="0">
                    <c:v>290.28100000000001</c:v>
                  </c:pt>
                  <c:pt idx="1">
                    <c:v>281.72699999999998</c:v>
                  </c:pt>
                  <c:pt idx="2">
                    <c:v>406.05</c:v>
                  </c:pt>
                  <c:pt idx="3">
                    <c:v>364.70100000000002</c:v>
                  </c:pt>
                </c:numCache>
              </c:numRef>
            </c:plus>
            <c:minus>
              <c:numRef>
                <c:f>Sheet1!$I$15:$I$18</c:f>
                <c:numCache>
                  <c:formatCode>General</c:formatCode>
                  <c:ptCount val="4"/>
                  <c:pt idx="0">
                    <c:v>290.28100000000001</c:v>
                  </c:pt>
                  <c:pt idx="1">
                    <c:v>281.72699999999998</c:v>
                  </c:pt>
                  <c:pt idx="2">
                    <c:v>406.05</c:v>
                  </c:pt>
                  <c:pt idx="3">
                    <c:v>364.70100000000002</c:v>
                  </c:pt>
                </c:numCache>
              </c:numRef>
            </c:minus>
          </c:errBars>
          <c:xVal>
            <c:numRef>
              <c:f>Sheet1!$D$15:$D$18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Sheet1!$H$15:$H$18</c:f>
              <c:numCache>
                <c:formatCode>General</c:formatCode>
                <c:ptCount val="4"/>
                <c:pt idx="0">
                  <c:v>548.52300000000002</c:v>
                </c:pt>
                <c:pt idx="1">
                  <c:v>595.61800000000005</c:v>
                </c:pt>
                <c:pt idx="2">
                  <c:v>719.68600000000004</c:v>
                </c:pt>
                <c:pt idx="3">
                  <c:v>706.03599999999994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9D5-DD44-BA9C-E2EFAF8AAB7B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Sheet1!$I$19:$I$22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Sheet1!$I$19:$I$22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Sheet1!$D$19:$D$22</c:f>
              <c:numCache>
                <c:formatCode>General</c:formatCode>
                <c:ptCount val="4"/>
              </c:numCache>
            </c:numRef>
          </c:xVal>
          <c:yVal>
            <c:numRef>
              <c:f>Sheet1!$H$19:$H$22</c:f>
              <c:numCache>
                <c:formatCode>0.000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9D5-DD44-BA9C-E2EFAF8AAB7B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Sheet1!$I$23:$I$26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Sheet1!$I$23:$I$26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Sheet1!$D$23:$D$26</c:f>
              <c:numCache>
                <c:formatCode>General</c:formatCode>
                <c:ptCount val="4"/>
              </c:numCache>
            </c:numRef>
          </c:xVal>
          <c:yVal>
            <c:numRef>
              <c:f>Sheet1!$H$23:$H$26</c:f>
              <c:numCache>
                <c:formatCode>0.000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9D5-DD44-BA9C-E2EFAF8AA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2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817087</xdr:colOff>
      <xdr:row>2</xdr:row>
      <xdr:rowOff>15423</xdr:rowOff>
    </xdr:from>
    <xdr:to>
      <xdr:col>37</xdr:col>
      <xdr:colOff>108801</xdr:colOff>
      <xdr:row>33</xdr:row>
      <xdr:rowOff>21772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11874</xdr:colOff>
      <xdr:row>34</xdr:row>
      <xdr:rowOff>3627</xdr:rowOff>
    </xdr:from>
    <xdr:to>
      <xdr:col>37</xdr:col>
      <xdr:colOff>154488</xdr:colOff>
      <xdr:row>68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37</xdr:col>
      <xdr:colOff>101601</xdr:colOff>
      <xdr:row>2</xdr:row>
      <xdr:rowOff>16934</xdr:rowOff>
    </xdr:from>
    <xdr:to>
      <xdr:col>47</xdr:col>
      <xdr:colOff>223047</xdr:colOff>
      <xdr:row>33</xdr:row>
      <xdr:rowOff>23283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2FDCFA9-7823-A144-9E57-2549E89401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35"/>
  <sheetViews>
    <sheetView tabSelected="1" topLeftCell="A28" zoomScale="75" zoomScaleNormal="75" zoomScalePageLayoutView="75" workbookViewId="0">
      <selection activeCell="T84" sqref="T84"/>
    </sheetView>
  </sheetViews>
  <sheetFormatPr baseColWidth="10" defaultRowHeight="16" x14ac:dyDescent="0.2"/>
  <cols>
    <col min="1" max="2" width="9.1640625" customWidth="1"/>
    <col min="3" max="3" width="7.83203125" customWidth="1"/>
    <col min="4" max="4" width="8.1640625" customWidth="1"/>
    <col min="5" max="5" width="11.83203125" customWidth="1"/>
    <col min="6" max="6" width="10.6640625" customWidth="1"/>
    <col min="10" max="10" width="7.5" customWidth="1"/>
    <col min="11" max="14" width="8" customWidth="1"/>
    <col min="15" max="16" width="10.1640625" customWidth="1"/>
    <col min="18" max="18" width="11" customWidth="1"/>
  </cols>
  <sheetData>
    <row r="1" spans="1:26" x14ac:dyDescent="0.2">
      <c r="C1" s="2" t="s">
        <v>12</v>
      </c>
      <c r="D1" s="2"/>
      <c r="E1" s="2"/>
      <c r="F1" s="3" t="s">
        <v>9</v>
      </c>
      <c r="G1" s="3"/>
      <c r="H1" s="2" t="s">
        <v>7</v>
      </c>
      <c r="J1" s="3" t="s">
        <v>10</v>
      </c>
      <c r="K1" s="4"/>
      <c r="L1" s="22"/>
      <c r="M1" s="22"/>
      <c r="N1" s="22"/>
      <c r="R1" s="2" t="s">
        <v>20</v>
      </c>
      <c r="U1" s="2" t="s">
        <v>21</v>
      </c>
      <c r="X1" s="2" t="s">
        <v>25</v>
      </c>
    </row>
    <row r="2" spans="1:26" x14ac:dyDescent="0.2">
      <c r="A2" s="2" t="s">
        <v>13</v>
      </c>
      <c r="B2" s="2" t="s">
        <v>34</v>
      </c>
      <c r="C2" s="2" t="s">
        <v>5</v>
      </c>
      <c r="D2" s="2" t="s">
        <v>11</v>
      </c>
      <c r="E2" s="2" t="s">
        <v>1</v>
      </c>
      <c r="F2" s="2" t="s">
        <v>8</v>
      </c>
      <c r="G2" s="2" t="s">
        <v>6</v>
      </c>
      <c r="H2" s="2" t="s">
        <v>8</v>
      </c>
      <c r="I2" s="2" t="s">
        <v>6</v>
      </c>
      <c r="J2" s="2" t="s">
        <v>14</v>
      </c>
      <c r="K2" s="2" t="s">
        <v>6</v>
      </c>
      <c r="L2" s="2"/>
      <c r="M2" s="2"/>
      <c r="N2" s="2"/>
      <c r="R2" s="3" t="s">
        <v>22</v>
      </c>
      <c r="S2" s="3" t="s">
        <v>23</v>
      </c>
      <c r="T2" s="3" t="s">
        <v>24</v>
      </c>
      <c r="U2" s="3" t="s">
        <v>22</v>
      </c>
      <c r="V2" s="3" t="s">
        <v>23</v>
      </c>
      <c r="W2" s="3" t="s">
        <v>24</v>
      </c>
      <c r="X2" s="10" t="s">
        <v>26</v>
      </c>
      <c r="Y2" s="10" t="s">
        <v>27</v>
      </c>
      <c r="Z2" s="12" t="s">
        <v>28</v>
      </c>
    </row>
    <row r="3" spans="1:26" x14ac:dyDescent="0.2">
      <c r="F3" s="1"/>
      <c r="G3" s="1"/>
      <c r="H3" s="1"/>
      <c r="I3" s="1"/>
      <c r="R3" s="8" t="e">
        <f>SLOPE($F3:$F6,$D3:$D6)</f>
        <v>#DIV/0!</v>
      </c>
      <c r="S3" s="8" t="e">
        <f>INTERCEPT($F3:$F6,$D3:$D6)</f>
        <v>#DIV/0!</v>
      </c>
      <c r="T3" s="9" t="e">
        <f>RSQ($F3:$F6,$D3:$D6)</f>
        <v>#DIV/0!</v>
      </c>
      <c r="U3" s="8" t="e">
        <f>SLOPE($F7:$F10,$D7:$D10)</f>
        <v>#DIV/0!</v>
      </c>
      <c r="V3" s="8" t="e">
        <f>INTERCEPT($F7:$F10,$D7:$D10)</f>
        <v>#DIV/0!</v>
      </c>
      <c r="W3" s="9" t="e">
        <f>RSQ($F7:$F10,$D7:$D10)</f>
        <v>#DIV/0!</v>
      </c>
      <c r="X3" s="1" t="e">
        <f>AVERAGE($J3:$J6)</f>
        <v>#DIV/0!</v>
      </c>
      <c r="Y3" s="1" t="e">
        <f>AVERAGE($J7:$J10)</f>
        <v>#DIV/0!</v>
      </c>
      <c r="Z3" t="e">
        <f>R3/U3</f>
        <v>#DIV/0!</v>
      </c>
    </row>
    <row r="4" spans="1:26" x14ac:dyDescent="0.2">
      <c r="F4" s="1"/>
      <c r="G4" s="1"/>
      <c r="H4" s="1"/>
      <c r="I4" s="1"/>
      <c r="X4" s="1"/>
      <c r="Y4" s="1"/>
    </row>
    <row r="5" spans="1:26" x14ac:dyDescent="0.2">
      <c r="F5" s="1"/>
      <c r="G5" s="1"/>
      <c r="H5" s="1"/>
      <c r="I5" s="1"/>
      <c r="X5" s="1"/>
      <c r="Y5" s="1"/>
    </row>
    <row r="6" spans="1:26" x14ac:dyDescent="0.2">
      <c r="F6" s="1"/>
      <c r="G6" s="1"/>
      <c r="H6" s="1"/>
      <c r="I6" s="1"/>
      <c r="X6" s="1"/>
      <c r="Y6" s="1"/>
    </row>
    <row r="7" spans="1:26" x14ac:dyDescent="0.2">
      <c r="F7" s="1"/>
      <c r="G7" s="1"/>
      <c r="H7" s="1"/>
      <c r="I7" s="1"/>
      <c r="X7" s="1"/>
      <c r="Y7" s="1"/>
    </row>
    <row r="8" spans="1:26" x14ac:dyDescent="0.2">
      <c r="F8" s="1"/>
      <c r="G8" s="1"/>
      <c r="H8" s="1"/>
      <c r="I8" s="1"/>
      <c r="X8" s="1"/>
      <c r="Y8" s="1"/>
    </row>
    <row r="9" spans="1:26" x14ac:dyDescent="0.2">
      <c r="F9" s="1"/>
      <c r="G9" s="1"/>
      <c r="H9" s="1"/>
      <c r="I9" s="1"/>
      <c r="X9" s="1"/>
      <c r="Y9" s="1"/>
    </row>
    <row r="10" spans="1:26" x14ac:dyDescent="0.2">
      <c r="F10" s="1"/>
      <c r="G10" s="1"/>
      <c r="H10" s="1"/>
      <c r="I10" s="1"/>
      <c r="X10" s="1"/>
      <c r="Y10" s="1"/>
    </row>
    <row r="11" spans="1:26" x14ac:dyDescent="0.2">
      <c r="A11" t="s">
        <v>4</v>
      </c>
      <c r="B11">
        <v>458</v>
      </c>
      <c r="C11">
        <v>0</v>
      </c>
      <c r="D11">
        <v>3</v>
      </c>
      <c r="E11">
        <v>3</v>
      </c>
      <c r="F11">
        <v>548.053</v>
      </c>
      <c r="G11">
        <v>207.214</v>
      </c>
      <c r="H11">
        <v>606.80499999999995</v>
      </c>
      <c r="I11">
        <v>393.34800000000001</v>
      </c>
      <c r="J11">
        <v>3.7154399999999997E-2</v>
      </c>
      <c r="K11">
        <v>2.2347800000000001E-2</v>
      </c>
      <c r="R11" s="8">
        <f>SLOPE($F11:$F14,$D11:$D14)</f>
        <v>15.093367231638418</v>
      </c>
      <c r="S11" s="8">
        <f>INTERCEPT($F11:$F14,$D11:$D14)</f>
        <v>505.44716949152541</v>
      </c>
      <c r="T11" s="9">
        <f>RSQ($F11:$F14,$D11:$D14)</f>
        <v>0.99417937536289658</v>
      </c>
      <c r="U11" s="8">
        <f>SLOPE($F15:$F18,$D15:$D18)</f>
        <v>6.5350169491525429</v>
      </c>
      <c r="V11" s="8">
        <f>INTERCEPT($F15:$F18,$D15:$D18)</f>
        <v>445.72208474576269</v>
      </c>
      <c r="W11" s="9">
        <f>RSQ($F15:$F18,$D15:$D18)</f>
        <v>0.96710452782189471</v>
      </c>
      <c r="X11" s="1">
        <f>AVERAGE($J11:$J14)</f>
        <v>3.204895E-2</v>
      </c>
      <c r="Y11" s="1">
        <f>AVERAGE($J15:$J18)</f>
        <v>6.3305749999999994E-2</v>
      </c>
      <c r="Z11">
        <f>R11/U11</f>
        <v>2.3096140911456575</v>
      </c>
    </row>
    <row r="12" spans="1:26" x14ac:dyDescent="0.2">
      <c r="A12" t="s">
        <v>4</v>
      </c>
      <c r="B12">
        <v>458</v>
      </c>
      <c r="C12">
        <v>0</v>
      </c>
      <c r="D12">
        <v>6</v>
      </c>
      <c r="E12">
        <v>3</v>
      </c>
      <c r="F12">
        <v>604.05999999999995</v>
      </c>
      <c r="G12">
        <v>232.34</v>
      </c>
      <c r="H12">
        <v>602.928</v>
      </c>
      <c r="I12">
        <v>353.274</v>
      </c>
      <c r="J12">
        <v>3.1487500000000002E-2</v>
      </c>
      <c r="K12">
        <v>1.30975E-2</v>
      </c>
      <c r="X12" s="1"/>
      <c r="Y12" s="1"/>
    </row>
    <row r="13" spans="1:26" x14ac:dyDescent="0.2">
      <c r="A13" t="s">
        <v>4</v>
      </c>
      <c r="B13">
        <v>458</v>
      </c>
      <c r="C13">
        <v>0</v>
      </c>
      <c r="D13">
        <v>12</v>
      </c>
      <c r="E13">
        <v>3</v>
      </c>
      <c r="F13">
        <v>677.14800000000002</v>
      </c>
      <c r="G13">
        <v>254.05199999999999</v>
      </c>
      <c r="H13">
        <v>521.46500000000003</v>
      </c>
      <c r="I13">
        <v>258.16300000000001</v>
      </c>
      <c r="J13">
        <v>2.8247499999999998E-2</v>
      </c>
      <c r="K13">
        <v>1.57541E-2</v>
      </c>
      <c r="X13" s="1"/>
      <c r="Y13" s="1"/>
    </row>
    <row r="14" spans="1:26" x14ac:dyDescent="0.2">
      <c r="A14" t="s">
        <v>4</v>
      </c>
      <c r="B14">
        <v>458</v>
      </c>
      <c r="C14">
        <v>0</v>
      </c>
      <c r="D14">
        <v>18</v>
      </c>
      <c r="E14">
        <v>3</v>
      </c>
      <c r="F14">
        <v>781.16899999999998</v>
      </c>
      <c r="G14">
        <v>325.19400000000002</v>
      </c>
      <c r="H14">
        <v>534.47500000000002</v>
      </c>
      <c r="I14">
        <v>216.887</v>
      </c>
      <c r="J14">
        <v>3.1306399999999998E-2</v>
      </c>
      <c r="K14">
        <v>7.2723400000000004E-3</v>
      </c>
      <c r="X14" s="1"/>
      <c r="Y14" s="1"/>
    </row>
    <row r="15" spans="1:26" x14ac:dyDescent="0.2">
      <c r="A15" t="s">
        <v>4</v>
      </c>
      <c r="B15">
        <v>458</v>
      </c>
      <c r="C15">
        <v>1</v>
      </c>
      <c r="D15">
        <v>3</v>
      </c>
      <c r="E15">
        <v>3</v>
      </c>
      <c r="F15">
        <v>473.63099999999997</v>
      </c>
      <c r="G15">
        <v>148.50399999999999</v>
      </c>
      <c r="H15">
        <v>548.52300000000002</v>
      </c>
      <c r="I15">
        <v>290.28100000000001</v>
      </c>
      <c r="J15">
        <v>4.1281100000000001E-2</v>
      </c>
      <c r="K15">
        <v>2.3834000000000001E-2</v>
      </c>
      <c r="X15" s="1"/>
      <c r="Y15" s="1"/>
    </row>
    <row r="16" spans="1:26" x14ac:dyDescent="0.2">
      <c r="A16" t="s">
        <v>4</v>
      </c>
      <c r="B16">
        <v>458</v>
      </c>
      <c r="C16">
        <v>1</v>
      </c>
      <c r="D16">
        <v>6</v>
      </c>
      <c r="E16">
        <v>3</v>
      </c>
      <c r="F16">
        <v>477.90800000000002</v>
      </c>
      <c r="G16">
        <v>151.566</v>
      </c>
      <c r="H16">
        <v>595.61800000000005</v>
      </c>
      <c r="I16">
        <v>281.72699999999998</v>
      </c>
      <c r="J16">
        <v>6.1969299999999998E-2</v>
      </c>
      <c r="K16">
        <v>9.4869099999999994E-3</v>
      </c>
      <c r="X16" s="1"/>
      <c r="Y16" s="1"/>
    </row>
    <row r="17" spans="1:26" x14ac:dyDescent="0.2">
      <c r="A17" t="s">
        <v>4</v>
      </c>
      <c r="B17">
        <v>458</v>
      </c>
      <c r="C17">
        <v>1</v>
      </c>
      <c r="D17">
        <v>12</v>
      </c>
      <c r="E17">
        <v>3</v>
      </c>
      <c r="F17">
        <v>517.43100000000004</v>
      </c>
      <c r="G17">
        <v>163.54</v>
      </c>
      <c r="H17">
        <v>719.68600000000004</v>
      </c>
      <c r="I17">
        <v>406.05</v>
      </c>
      <c r="J17">
        <v>6.3136700000000004E-2</v>
      </c>
      <c r="K17">
        <v>1.7127900000000001E-2</v>
      </c>
      <c r="X17" s="1"/>
      <c r="Y17" s="1"/>
    </row>
    <row r="18" spans="1:26" x14ac:dyDescent="0.2">
      <c r="A18" t="s">
        <v>4</v>
      </c>
      <c r="B18">
        <v>458</v>
      </c>
      <c r="C18">
        <v>1</v>
      </c>
      <c r="D18">
        <v>18</v>
      </c>
      <c r="E18">
        <v>3</v>
      </c>
      <c r="F18">
        <v>568.78399999999999</v>
      </c>
      <c r="G18">
        <v>185.55799999999999</v>
      </c>
      <c r="H18">
        <v>706.03599999999994</v>
      </c>
      <c r="I18">
        <v>364.70100000000002</v>
      </c>
      <c r="J18">
        <v>8.6835899999999994E-2</v>
      </c>
      <c r="K18">
        <v>2.2175E-2</v>
      </c>
      <c r="X18" s="1"/>
      <c r="Y18" s="1"/>
    </row>
    <row r="19" spans="1:26" x14ac:dyDescent="0.2">
      <c r="F19" s="1"/>
      <c r="G19" s="1"/>
      <c r="H19" s="1"/>
      <c r="I19" s="1"/>
      <c r="R19" s="8" t="e">
        <f>SLOPE($F19:$F22,$D19:$D22)</f>
        <v>#DIV/0!</v>
      </c>
      <c r="S19" s="8" t="e">
        <f>INTERCEPT($F19:$F22,$D19:$D22)</f>
        <v>#DIV/0!</v>
      </c>
      <c r="T19" s="9" t="e">
        <f>RSQ($F19:$F22,$D19:$D22)</f>
        <v>#DIV/0!</v>
      </c>
      <c r="U19" s="8" t="e">
        <f>SLOPE($F23:$F26,$D23:$D26)</f>
        <v>#DIV/0!</v>
      </c>
      <c r="V19" s="8" t="e">
        <f>INTERCEPT($F23:$F26,$D23:$D26)</f>
        <v>#DIV/0!</v>
      </c>
      <c r="W19" s="9" t="e">
        <f>RSQ($F23:$F26,$D23:$D26)</f>
        <v>#DIV/0!</v>
      </c>
      <c r="X19" s="1" t="e">
        <f>AVERAGE($J19:$J22)</f>
        <v>#DIV/0!</v>
      </c>
      <c r="Y19" s="1" t="e">
        <f>AVERAGE($J23:$J26)</f>
        <v>#DIV/0!</v>
      </c>
      <c r="Z19" t="e">
        <f>R19/U19</f>
        <v>#DIV/0!</v>
      </c>
    </row>
    <row r="20" spans="1:26" x14ac:dyDescent="0.2">
      <c r="F20" s="1"/>
      <c r="G20" s="1"/>
      <c r="H20" s="1"/>
      <c r="I20" s="1"/>
      <c r="X20" s="1"/>
      <c r="Y20" s="1"/>
    </row>
    <row r="21" spans="1:26" x14ac:dyDescent="0.2">
      <c r="F21" s="1"/>
      <c r="G21" s="1"/>
      <c r="H21" s="1"/>
      <c r="I21" s="1"/>
      <c r="X21" s="1"/>
      <c r="Y21" s="1"/>
    </row>
    <row r="22" spans="1:26" x14ac:dyDescent="0.2">
      <c r="F22" s="1"/>
      <c r="G22" s="1"/>
      <c r="H22" s="1"/>
      <c r="I22" s="1"/>
      <c r="X22" s="1"/>
      <c r="Y22" s="1"/>
    </row>
    <row r="23" spans="1:26" x14ac:dyDescent="0.2">
      <c r="F23" s="1"/>
      <c r="G23" s="1"/>
      <c r="H23" s="1"/>
      <c r="I23" s="1"/>
      <c r="X23" s="1"/>
      <c r="Y23" s="1"/>
    </row>
    <row r="24" spans="1:26" x14ac:dyDescent="0.2">
      <c r="F24" s="1"/>
      <c r="G24" s="1"/>
      <c r="H24" s="1"/>
      <c r="I24" s="1"/>
      <c r="X24" s="1"/>
      <c r="Y24" s="1"/>
    </row>
    <row r="25" spans="1:26" x14ac:dyDescent="0.2">
      <c r="F25" s="1"/>
      <c r="G25" s="1"/>
      <c r="H25" s="1"/>
      <c r="I25" s="1"/>
      <c r="X25" s="1"/>
      <c r="Y25" s="1"/>
    </row>
    <row r="26" spans="1:26" x14ac:dyDescent="0.2">
      <c r="F26" s="1"/>
      <c r="G26" s="1"/>
      <c r="H26" s="1"/>
      <c r="I26" s="1"/>
      <c r="X26" s="1"/>
      <c r="Y26" s="1"/>
    </row>
    <row r="27" spans="1:26" x14ac:dyDescent="0.2">
      <c r="E27" s="6" t="s">
        <v>18</v>
      </c>
      <c r="F27" s="11">
        <f t="shared" ref="F27:K27" si="0">AVERAGE(F3:F26)</f>
        <v>581.02299999999991</v>
      </c>
      <c r="G27" s="11">
        <f t="shared" si="0"/>
        <v>208.49599999999998</v>
      </c>
      <c r="H27" s="11">
        <f t="shared" si="0"/>
        <v>604.44200000000001</v>
      </c>
      <c r="I27" s="11">
        <f t="shared" si="0"/>
        <v>320.55387500000001</v>
      </c>
      <c r="J27" s="11">
        <f t="shared" si="0"/>
        <v>4.7677349999999993E-2</v>
      </c>
      <c r="K27" s="13">
        <f t="shared" si="0"/>
        <v>1.6386943750000001E-2</v>
      </c>
      <c r="L27" s="13"/>
      <c r="M27" s="13"/>
      <c r="N27" s="13"/>
      <c r="O27" s="13" t="s">
        <v>0</v>
      </c>
      <c r="P27" s="13"/>
      <c r="R27" s="11" t="e">
        <f t="shared" ref="R27:Z27" si="1">AVERAGE(R3:R26)</f>
        <v>#DIV/0!</v>
      </c>
      <c r="S27" s="11" t="e">
        <f t="shared" si="1"/>
        <v>#DIV/0!</v>
      </c>
      <c r="T27" s="11" t="e">
        <f t="shared" si="1"/>
        <v>#DIV/0!</v>
      </c>
      <c r="U27" s="11" t="e">
        <f t="shared" si="1"/>
        <v>#DIV/0!</v>
      </c>
      <c r="V27" s="11" t="e">
        <f t="shared" si="1"/>
        <v>#DIV/0!</v>
      </c>
      <c r="W27" s="11" t="e">
        <f t="shared" si="1"/>
        <v>#DIV/0!</v>
      </c>
      <c r="X27" s="19" t="e">
        <f t="shared" si="1"/>
        <v>#DIV/0!</v>
      </c>
      <c r="Y27" s="19" t="e">
        <f t="shared" si="1"/>
        <v>#DIV/0!</v>
      </c>
      <c r="Z27" s="11" t="e">
        <f t="shared" si="1"/>
        <v>#DIV/0!</v>
      </c>
    </row>
    <row r="28" spans="1:26" x14ac:dyDescent="0.2">
      <c r="A28" t="s">
        <v>0</v>
      </c>
      <c r="K28" t="s">
        <v>15</v>
      </c>
      <c r="M28" t="s">
        <v>68</v>
      </c>
      <c r="O28" t="s">
        <v>50</v>
      </c>
    </row>
    <row r="29" spans="1:26" x14ac:dyDescent="0.2">
      <c r="E29" s="15" t="s">
        <v>29</v>
      </c>
      <c r="F29" s="15" t="s">
        <v>66</v>
      </c>
      <c r="G29" t="s">
        <v>68</v>
      </c>
      <c r="H29" s="15" t="s">
        <v>50</v>
      </c>
      <c r="I29" s="15"/>
      <c r="K29" t="s">
        <v>19</v>
      </c>
      <c r="L29" t="s">
        <v>51</v>
      </c>
      <c r="M29" t="s">
        <v>19</v>
      </c>
      <c r="N29" t="s">
        <v>51</v>
      </c>
    </row>
    <row r="30" spans="1:26" x14ac:dyDescent="0.2">
      <c r="A30" t="s">
        <v>3</v>
      </c>
      <c r="C30" t="s">
        <v>16</v>
      </c>
      <c r="D30">
        <v>3</v>
      </c>
      <c r="E30">
        <f>E79</f>
        <v>0</v>
      </c>
      <c r="F30">
        <f>F79</f>
        <v>0</v>
      </c>
      <c r="G30">
        <f>H79</f>
        <v>0</v>
      </c>
      <c r="H30">
        <f>I79</f>
        <v>0</v>
      </c>
      <c r="K30" s="7" t="e">
        <f>ABS(F3-F30)/F3</f>
        <v>#DIV/0!</v>
      </c>
      <c r="L30" s="17">
        <f t="shared" ref="L30:L53" si="2">ABS(F3-F30)</f>
        <v>0</v>
      </c>
      <c r="M30" s="7" t="e">
        <f>ABS(H3-G30)/H3</f>
        <v>#DIV/0!</v>
      </c>
      <c r="N30" s="17">
        <f>ABS(H3-G30)</f>
        <v>0</v>
      </c>
      <c r="O30" s="7" t="e">
        <f t="shared" ref="O30:O53" si="3">ABS(J3-H30)/J3</f>
        <v>#DIV/0!</v>
      </c>
      <c r="P30" s="1">
        <f t="shared" ref="P30:P53" si="4">ABS(J3-H30)</f>
        <v>0</v>
      </c>
      <c r="R30" s="8">
        <f>SLOPE($F30:$F33,$D30:$D33)</f>
        <v>0</v>
      </c>
      <c r="S30" s="8">
        <f>INTERCEPT($F30:$F33,$D30:$D33)</f>
        <v>0</v>
      </c>
      <c r="T30" s="9" t="e">
        <f>RSQ($F30:$F33,$D30:$D33)</f>
        <v>#DIV/0!</v>
      </c>
      <c r="U30" s="8">
        <f>SLOPE($F34:$F37,$D34:$D37)</f>
        <v>0</v>
      </c>
      <c r="V30" s="8">
        <f>INTERCEPT($F34:$F37,$D34:$D37)</f>
        <v>0</v>
      </c>
      <c r="W30" s="9" t="e">
        <f>RSQ($F34:$F37,$D34:$D37)</f>
        <v>#DIV/0!</v>
      </c>
      <c r="X30" s="9" t="e">
        <f>AVERAGE($K30:$K33)</f>
        <v>#DIV/0!</v>
      </c>
      <c r="Y30" s="9" t="e">
        <f>AVERAGE($K34:$K37)</f>
        <v>#DIV/0!</v>
      </c>
      <c r="Z30" t="e">
        <f>R30/U30</f>
        <v>#DIV/0!</v>
      </c>
    </row>
    <row r="31" spans="1:26" x14ac:dyDescent="0.2">
      <c r="A31" t="s">
        <v>3</v>
      </c>
      <c r="C31" t="s">
        <v>16</v>
      </c>
      <c r="D31">
        <v>6</v>
      </c>
      <c r="E31">
        <f t="shared" ref="E31:E37" si="5">E80</f>
        <v>0</v>
      </c>
      <c r="F31">
        <f t="shared" ref="F31" si="6">F80</f>
        <v>0</v>
      </c>
      <c r="G31">
        <f t="shared" ref="G31:H37" si="7">H80</f>
        <v>0</v>
      </c>
      <c r="H31">
        <f t="shared" si="7"/>
        <v>0</v>
      </c>
      <c r="K31" s="7" t="e">
        <f t="shared" ref="K31:K53" si="8">ABS(F4-F31)/F4</f>
        <v>#DIV/0!</v>
      </c>
      <c r="L31" s="17">
        <f t="shared" si="2"/>
        <v>0</v>
      </c>
      <c r="M31" s="7" t="e">
        <f t="shared" ref="M31:M53" si="9">ABS(H4-G31)/H4</f>
        <v>#DIV/0!</v>
      </c>
      <c r="N31" s="17">
        <f t="shared" ref="N31:N53" si="10">ABS(H4-G31)</f>
        <v>0</v>
      </c>
      <c r="O31" s="7" t="e">
        <f t="shared" si="3"/>
        <v>#DIV/0!</v>
      </c>
      <c r="P31" s="1">
        <f t="shared" si="4"/>
        <v>0</v>
      </c>
    </row>
    <row r="32" spans="1:26" x14ac:dyDescent="0.2">
      <c r="A32" t="s">
        <v>3</v>
      </c>
      <c r="C32" t="s">
        <v>16</v>
      </c>
      <c r="D32">
        <v>12</v>
      </c>
      <c r="E32">
        <f t="shared" si="5"/>
        <v>0</v>
      </c>
      <c r="F32">
        <f t="shared" ref="F32" si="11">F81</f>
        <v>0</v>
      </c>
      <c r="G32">
        <f t="shared" si="7"/>
        <v>0</v>
      </c>
      <c r="H32">
        <f t="shared" si="7"/>
        <v>0</v>
      </c>
      <c r="K32" s="7" t="e">
        <f t="shared" si="8"/>
        <v>#DIV/0!</v>
      </c>
      <c r="L32" s="17">
        <f t="shared" si="2"/>
        <v>0</v>
      </c>
      <c r="M32" s="7" t="e">
        <f t="shared" si="9"/>
        <v>#DIV/0!</v>
      </c>
      <c r="N32" s="17">
        <f t="shared" si="10"/>
        <v>0</v>
      </c>
      <c r="O32" s="7" t="e">
        <f t="shared" si="3"/>
        <v>#DIV/0!</v>
      </c>
      <c r="P32" s="1">
        <f t="shared" si="4"/>
        <v>0</v>
      </c>
      <c r="R32" t="s">
        <v>0</v>
      </c>
    </row>
    <row r="33" spans="1:26" x14ac:dyDescent="0.2">
      <c r="A33" t="s">
        <v>3</v>
      </c>
      <c r="C33" t="s">
        <v>16</v>
      </c>
      <c r="D33">
        <v>18</v>
      </c>
      <c r="E33">
        <f t="shared" si="5"/>
        <v>0</v>
      </c>
      <c r="F33">
        <f t="shared" ref="F33" si="12">F82</f>
        <v>0</v>
      </c>
      <c r="G33">
        <f t="shared" si="7"/>
        <v>0</v>
      </c>
      <c r="H33">
        <f t="shared" si="7"/>
        <v>0</v>
      </c>
      <c r="K33" s="7" t="e">
        <f t="shared" si="8"/>
        <v>#DIV/0!</v>
      </c>
      <c r="L33" s="17">
        <f t="shared" si="2"/>
        <v>0</v>
      </c>
      <c r="M33" s="7" t="e">
        <f t="shared" si="9"/>
        <v>#DIV/0!</v>
      </c>
      <c r="N33" s="17">
        <f t="shared" si="10"/>
        <v>0</v>
      </c>
      <c r="O33" s="7" t="e">
        <f t="shared" si="3"/>
        <v>#DIV/0!</v>
      </c>
      <c r="P33" s="1">
        <f t="shared" si="4"/>
        <v>0</v>
      </c>
    </row>
    <row r="34" spans="1:26" x14ac:dyDescent="0.2">
      <c r="A34" t="s">
        <v>3</v>
      </c>
      <c r="C34" t="s">
        <v>17</v>
      </c>
      <c r="D34">
        <v>3</v>
      </c>
      <c r="E34">
        <f t="shared" si="5"/>
        <v>0</v>
      </c>
      <c r="F34">
        <f t="shared" ref="F34" si="13">F83</f>
        <v>0</v>
      </c>
      <c r="G34">
        <f t="shared" si="7"/>
        <v>0</v>
      </c>
      <c r="H34">
        <f t="shared" si="7"/>
        <v>0</v>
      </c>
      <c r="K34" s="7" t="e">
        <f t="shared" si="8"/>
        <v>#DIV/0!</v>
      </c>
      <c r="L34" s="17">
        <f t="shared" si="2"/>
        <v>0</v>
      </c>
      <c r="M34" s="7" t="e">
        <f t="shared" si="9"/>
        <v>#DIV/0!</v>
      </c>
      <c r="N34" s="17">
        <f t="shared" si="10"/>
        <v>0</v>
      </c>
      <c r="O34" s="7" t="e">
        <f t="shared" si="3"/>
        <v>#DIV/0!</v>
      </c>
      <c r="P34" s="1">
        <f t="shared" si="4"/>
        <v>0</v>
      </c>
    </row>
    <row r="35" spans="1:26" x14ac:dyDescent="0.2">
      <c r="A35" t="s">
        <v>3</v>
      </c>
      <c r="C35" t="s">
        <v>17</v>
      </c>
      <c r="D35">
        <v>6</v>
      </c>
      <c r="E35">
        <f t="shared" si="5"/>
        <v>0</v>
      </c>
      <c r="F35">
        <f t="shared" ref="F35" si="14">F84</f>
        <v>0</v>
      </c>
      <c r="G35">
        <f t="shared" si="7"/>
        <v>0</v>
      </c>
      <c r="H35">
        <f t="shared" si="7"/>
        <v>0</v>
      </c>
      <c r="K35" s="7" t="e">
        <f t="shared" si="8"/>
        <v>#DIV/0!</v>
      </c>
      <c r="L35" s="17">
        <f t="shared" si="2"/>
        <v>0</v>
      </c>
      <c r="M35" s="7" t="e">
        <f t="shared" si="9"/>
        <v>#DIV/0!</v>
      </c>
      <c r="N35" s="17">
        <f t="shared" si="10"/>
        <v>0</v>
      </c>
      <c r="O35" s="7" t="e">
        <f t="shared" si="3"/>
        <v>#DIV/0!</v>
      </c>
      <c r="P35" s="1">
        <f t="shared" si="4"/>
        <v>0</v>
      </c>
    </row>
    <row r="36" spans="1:26" x14ac:dyDescent="0.2">
      <c r="A36" t="s">
        <v>3</v>
      </c>
      <c r="C36" t="s">
        <v>17</v>
      </c>
      <c r="D36">
        <v>12</v>
      </c>
      <c r="E36">
        <f t="shared" si="5"/>
        <v>0</v>
      </c>
      <c r="F36">
        <f t="shared" ref="F36" si="15">F85</f>
        <v>0</v>
      </c>
      <c r="G36">
        <f t="shared" si="7"/>
        <v>0</v>
      </c>
      <c r="H36">
        <f t="shared" si="7"/>
        <v>0</v>
      </c>
      <c r="K36" s="7" t="e">
        <f t="shared" si="8"/>
        <v>#DIV/0!</v>
      </c>
      <c r="L36" s="17">
        <f t="shared" si="2"/>
        <v>0</v>
      </c>
      <c r="M36" s="7" t="e">
        <f t="shared" si="9"/>
        <v>#DIV/0!</v>
      </c>
      <c r="N36" s="17">
        <f t="shared" si="10"/>
        <v>0</v>
      </c>
      <c r="O36" s="7" t="e">
        <f t="shared" si="3"/>
        <v>#DIV/0!</v>
      </c>
      <c r="P36" s="1">
        <f t="shared" si="4"/>
        <v>0</v>
      </c>
    </row>
    <row r="37" spans="1:26" x14ac:dyDescent="0.2">
      <c r="A37" t="s">
        <v>3</v>
      </c>
      <c r="C37" t="s">
        <v>17</v>
      </c>
      <c r="D37">
        <v>18</v>
      </c>
      <c r="E37">
        <f t="shared" si="5"/>
        <v>0</v>
      </c>
      <c r="F37">
        <f t="shared" ref="F37" si="16">F86</f>
        <v>0</v>
      </c>
      <c r="G37">
        <f t="shared" si="7"/>
        <v>0</v>
      </c>
      <c r="H37">
        <f t="shared" si="7"/>
        <v>0</v>
      </c>
      <c r="K37" s="7" t="e">
        <f t="shared" si="8"/>
        <v>#DIV/0!</v>
      </c>
      <c r="L37" s="17">
        <f t="shared" si="2"/>
        <v>0</v>
      </c>
      <c r="M37" s="7" t="e">
        <f t="shared" si="9"/>
        <v>#DIV/0!</v>
      </c>
      <c r="N37" s="17">
        <f t="shared" si="10"/>
        <v>0</v>
      </c>
      <c r="O37" s="7" t="e">
        <f t="shared" si="3"/>
        <v>#DIV/0!</v>
      </c>
      <c r="P37" s="1">
        <f t="shared" si="4"/>
        <v>0</v>
      </c>
    </row>
    <row r="38" spans="1:26" x14ac:dyDescent="0.2">
      <c r="A38" t="s">
        <v>4</v>
      </c>
      <c r="C38" t="s">
        <v>16</v>
      </c>
      <c r="D38">
        <v>3</v>
      </c>
      <c r="E38">
        <f>E99</f>
        <v>970157</v>
      </c>
      <c r="F38">
        <f>F99</f>
        <v>518.95799999999997</v>
      </c>
      <c r="G38">
        <f>H99</f>
        <v>518.98699999999997</v>
      </c>
      <c r="H38">
        <f>I99</f>
        <v>0.03</v>
      </c>
      <c r="K38" s="7">
        <f t="shared" si="8"/>
        <v>5.3087931276719638E-2</v>
      </c>
      <c r="L38" s="17">
        <f t="shared" si="2"/>
        <v>29.095000000000027</v>
      </c>
      <c r="M38" s="7">
        <f t="shared" si="9"/>
        <v>0.14472194527072121</v>
      </c>
      <c r="N38" s="17">
        <f t="shared" si="10"/>
        <v>87.817999999999984</v>
      </c>
      <c r="O38" s="7">
        <f t="shared" si="3"/>
        <v>0.19255862024417025</v>
      </c>
      <c r="P38" s="1">
        <f t="shared" si="4"/>
        <v>7.1543999999999983E-3</v>
      </c>
      <c r="R38" s="8">
        <f>SLOPE($F38:$F41,$D38:$D41)</f>
        <v>20.226858757062153</v>
      </c>
      <c r="S38" s="8">
        <f>INTERCEPT($F38:$F41,$D38:$D41)</f>
        <v>440.71362711864407</v>
      </c>
      <c r="T38" s="9">
        <f>RSQ($F38:$F41,$D38:$D41)</f>
        <v>0.98275064574247772</v>
      </c>
      <c r="U38" s="8">
        <f>SLOPE($F42:$F45,$D42:$D45)</f>
        <v>3.7160847457627142</v>
      </c>
      <c r="V38" s="8">
        <f>INTERCEPT($F42:$F45,$D42:$D45)</f>
        <v>502.37442372881355</v>
      </c>
      <c r="W38" s="9">
        <f>RSQ($F42:$F45,$D42:$D45)</f>
        <v>0.98893934495043423</v>
      </c>
      <c r="X38" s="9">
        <f>AVERAGE($K38:$K41)</f>
        <v>5.1940696299526912E-2</v>
      </c>
      <c r="Y38" s="9">
        <f>AVERAGE($K42:$K45)</f>
        <v>5.995342691944789E-2</v>
      </c>
      <c r="Z38">
        <f>R38/U38</f>
        <v>5.4430563727390604</v>
      </c>
    </row>
    <row r="39" spans="1:26" x14ac:dyDescent="0.2">
      <c r="A39" t="s">
        <v>4</v>
      </c>
      <c r="C39" t="s">
        <v>16</v>
      </c>
      <c r="D39">
        <v>6</v>
      </c>
      <c r="E39">
        <f t="shared" ref="E39:E45" si="17">E100</f>
        <v>969971</v>
      </c>
      <c r="F39">
        <f t="shared" ref="F39" si="18">F100</f>
        <v>548.74699999999996</v>
      </c>
      <c r="G39">
        <f t="shared" ref="G39:H45" si="19">H100</f>
        <v>548.56700000000001</v>
      </c>
      <c r="H39">
        <f t="shared" si="19"/>
        <v>0.03</v>
      </c>
      <c r="K39" s="7">
        <f t="shared" si="8"/>
        <v>9.1568718339237812E-2</v>
      </c>
      <c r="L39" s="17">
        <f t="shared" si="2"/>
        <v>55.312999999999988</v>
      </c>
      <c r="M39" s="7">
        <f t="shared" si="9"/>
        <v>9.0161677679590255E-2</v>
      </c>
      <c r="N39" s="17">
        <f t="shared" si="10"/>
        <v>54.36099999999999</v>
      </c>
      <c r="O39" s="7">
        <f t="shared" si="3"/>
        <v>4.7240968638348632E-2</v>
      </c>
      <c r="P39" s="1">
        <f t="shared" si="4"/>
        <v>1.4875000000000027E-3</v>
      </c>
    </row>
    <row r="40" spans="1:26" x14ac:dyDescent="0.2">
      <c r="A40" t="s">
        <v>4</v>
      </c>
      <c r="C40" t="s">
        <v>16</v>
      </c>
      <c r="D40">
        <v>12</v>
      </c>
      <c r="E40">
        <f t="shared" si="17"/>
        <v>969811</v>
      </c>
      <c r="F40">
        <f t="shared" ref="F40" si="20">F101</f>
        <v>666.18200000000002</v>
      </c>
      <c r="G40">
        <f t="shared" si="19"/>
        <v>667.16499999999996</v>
      </c>
      <c r="H40">
        <f t="shared" si="19"/>
        <v>0.03</v>
      </c>
      <c r="K40" s="7">
        <f t="shared" si="8"/>
        <v>1.6194391772551948E-2</v>
      </c>
      <c r="L40" s="17">
        <f t="shared" si="2"/>
        <v>10.966000000000008</v>
      </c>
      <c r="M40" s="7">
        <f t="shared" si="9"/>
        <v>0.27940513744930134</v>
      </c>
      <c r="N40" s="17">
        <f t="shared" si="10"/>
        <v>145.69999999999993</v>
      </c>
      <c r="O40" s="7">
        <f t="shared" si="3"/>
        <v>6.2040888574210133E-2</v>
      </c>
      <c r="P40" s="1">
        <f t="shared" si="4"/>
        <v>1.7525000000000006E-3</v>
      </c>
      <c r="R40" t="s">
        <v>0</v>
      </c>
    </row>
    <row r="41" spans="1:26" x14ac:dyDescent="0.2">
      <c r="A41" t="s">
        <v>4</v>
      </c>
      <c r="C41" t="s">
        <v>16</v>
      </c>
      <c r="D41">
        <v>18</v>
      </c>
      <c r="E41">
        <f t="shared" si="17"/>
        <v>969765</v>
      </c>
      <c r="F41">
        <f t="shared" ref="F41" si="21">F102</f>
        <v>817.81500000000005</v>
      </c>
      <c r="G41">
        <f t="shared" si="19"/>
        <v>817.12599999999998</v>
      </c>
      <c r="H41">
        <f t="shared" si="19"/>
        <v>0.03</v>
      </c>
      <c r="K41" s="7">
        <f t="shared" si="8"/>
        <v>4.6911743809598269E-2</v>
      </c>
      <c r="L41" s="17">
        <f t="shared" si="2"/>
        <v>36.646000000000072</v>
      </c>
      <c r="M41" s="7">
        <f t="shared" si="9"/>
        <v>0.5288385799148696</v>
      </c>
      <c r="N41" s="17">
        <f t="shared" si="10"/>
        <v>282.65099999999995</v>
      </c>
      <c r="O41" s="7">
        <f t="shared" si="3"/>
        <v>4.172948662254361E-2</v>
      </c>
      <c r="P41" s="1">
        <f t="shared" si="4"/>
        <v>1.3063999999999992E-3</v>
      </c>
    </row>
    <row r="42" spans="1:26" x14ac:dyDescent="0.2">
      <c r="A42" t="s">
        <v>4</v>
      </c>
      <c r="C42" t="s">
        <v>17</v>
      </c>
      <c r="D42">
        <v>3</v>
      </c>
      <c r="E42">
        <f t="shared" si="17"/>
        <v>969834</v>
      </c>
      <c r="F42">
        <f t="shared" ref="F42" si="22">F103</f>
        <v>516.14599999999996</v>
      </c>
      <c r="G42">
        <f t="shared" si="19"/>
        <v>516.13400000000001</v>
      </c>
      <c r="H42">
        <f t="shared" si="19"/>
        <v>0.03</v>
      </c>
      <c r="K42" s="7">
        <f t="shared" si="8"/>
        <v>8.9763972375119003E-2</v>
      </c>
      <c r="L42" s="17">
        <f t="shared" si="2"/>
        <v>42.514999999999986</v>
      </c>
      <c r="M42" s="7">
        <f t="shared" si="9"/>
        <v>5.904766071796444E-2</v>
      </c>
      <c r="N42" s="17">
        <f t="shared" si="10"/>
        <v>32.38900000000001</v>
      </c>
      <c r="O42" s="7">
        <f t="shared" si="3"/>
        <v>0.2732751791982288</v>
      </c>
      <c r="P42" s="1">
        <f t="shared" si="4"/>
        <v>1.1281100000000002E-2</v>
      </c>
    </row>
    <row r="43" spans="1:26" x14ac:dyDescent="0.2">
      <c r="A43" t="s">
        <v>4</v>
      </c>
      <c r="C43" t="s">
        <v>17</v>
      </c>
      <c r="D43">
        <v>6</v>
      </c>
      <c r="E43">
        <f t="shared" si="17"/>
        <v>969512</v>
      </c>
      <c r="F43">
        <f t="shared" ref="F43" si="23">F104</f>
        <v>522.60199999999998</v>
      </c>
      <c r="G43">
        <f t="shared" si="19"/>
        <v>526.346</v>
      </c>
      <c r="H43">
        <f t="shared" si="19"/>
        <v>0.03</v>
      </c>
      <c r="K43" s="7">
        <f t="shared" si="8"/>
        <v>9.3520091733136829E-2</v>
      </c>
      <c r="L43" s="17">
        <f t="shared" si="2"/>
        <v>44.69399999999996</v>
      </c>
      <c r="M43" s="7">
        <f t="shared" si="9"/>
        <v>0.11630273094500174</v>
      </c>
      <c r="N43" s="17">
        <f t="shared" si="10"/>
        <v>69.272000000000048</v>
      </c>
      <c r="O43" s="7">
        <f t="shared" si="3"/>
        <v>0.51588931938879412</v>
      </c>
      <c r="P43" s="1">
        <f t="shared" si="4"/>
        <v>3.1969299999999999E-2</v>
      </c>
    </row>
    <row r="44" spans="1:26" x14ac:dyDescent="0.2">
      <c r="A44" t="s">
        <v>4</v>
      </c>
      <c r="C44" t="s">
        <v>17</v>
      </c>
      <c r="D44">
        <v>12</v>
      </c>
      <c r="E44">
        <f t="shared" si="17"/>
        <v>963869</v>
      </c>
      <c r="F44">
        <f t="shared" ref="F44" si="24">F105</f>
        <v>544.54700000000003</v>
      </c>
      <c r="G44">
        <f t="shared" si="19"/>
        <v>624.81200000000001</v>
      </c>
      <c r="H44">
        <f t="shared" si="19"/>
        <v>3.5999999999999997E-2</v>
      </c>
      <c r="K44" s="7">
        <f t="shared" si="8"/>
        <v>5.2405054973513346E-2</v>
      </c>
      <c r="L44" s="17">
        <f t="shared" si="2"/>
        <v>27.115999999999985</v>
      </c>
      <c r="M44" s="7">
        <f t="shared" si="9"/>
        <v>0.13182693563581899</v>
      </c>
      <c r="N44" s="17">
        <f t="shared" si="10"/>
        <v>94.874000000000024</v>
      </c>
      <c r="O44" s="7">
        <f t="shared" si="3"/>
        <v>0.42980865328723239</v>
      </c>
      <c r="P44" s="1">
        <f t="shared" si="4"/>
        <v>2.7136700000000007E-2</v>
      </c>
    </row>
    <row r="45" spans="1:26" x14ac:dyDescent="0.2">
      <c r="A45" t="s">
        <v>4</v>
      </c>
      <c r="C45" t="s">
        <v>17</v>
      </c>
      <c r="D45">
        <v>18</v>
      </c>
      <c r="E45">
        <f t="shared" si="17"/>
        <v>935262</v>
      </c>
      <c r="F45">
        <f t="shared" ref="F45" si="25">F106</f>
        <v>571.13</v>
      </c>
      <c r="G45">
        <f t="shared" si="19"/>
        <v>815.58900000000006</v>
      </c>
      <c r="H45">
        <f t="shared" si="19"/>
        <v>6.5000000000000002E-2</v>
      </c>
      <c r="K45" s="7">
        <f t="shared" si="8"/>
        <v>4.1245885960223983E-3</v>
      </c>
      <c r="L45" s="17">
        <f t="shared" si="2"/>
        <v>2.3460000000000036</v>
      </c>
      <c r="M45" s="7">
        <f t="shared" si="9"/>
        <v>0.155166308800118</v>
      </c>
      <c r="N45" s="17">
        <f t="shared" si="10"/>
        <v>109.55300000000011</v>
      </c>
      <c r="O45" s="7">
        <f t="shared" si="3"/>
        <v>0.25146166504867218</v>
      </c>
      <c r="P45" s="1">
        <f t="shared" si="4"/>
        <v>2.1835899999999991E-2</v>
      </c>
    </row>
    <row r="46" spans="1:26" x14ac:dyDescent="0.2">
      <c r="A46" t="s">
        <v>2</v>
      </c>
      <c r="C46" t="s">
        <v>16</v>
      </c>
      <c r="D46">
        <v>3</v>
      </c>
      <c r="E46">
        <f>E119</f>
        <v>0</v>
      </c>
      <c r="F46">
        <f>F119</f>
        <v>0</v>
      </c>
      <c r="G46">
        <f>H119</f>
        <v>0</v>
      </c>
      <c r="H46">
        <f>I119</f>
        <v>0</v>
      </c>
      <c r="K46" s="7" t="e">
        <f t="shared" si="8"/>
        <v>#DIV/0!</v>
      </c>
      <c r="L46" s="17">
        <f t="shared" si="2"/>
        <v>0</v>
      </c>
      <c r="M46" s="7" t="e">
        <f t="shared" si="9"/>
        <v>#DIV/0!</v>
      </c>
      <c r="N46" s="17">
        <f t="shared" si="10"/>
        <v>0</v>
      </c>
      <c r="O46" s="7" t="e">
        <f t="shared" si="3"/>
        <v>#DIV/0!</v>
      </c>
      <c r="P46" s="1">
        <f t="shared" si="4"/>
        <v>0</v>
      </c>
      <c r="R46" s="8">
        <f>SLOPE($F46:$F49,$D46:$D49)</f>
        <v>0</v>
      </c>
      <c r="S46" s="8">
        <f>INTERCEPT($F46:$F49,$D46:$D49)</f>
        <v>0</v>
      </c>
      <c r="T46" s="9" t="e">
        <f>RSQ($F46:$F49,$D46:$D49)</f>
        <v>#DIV/0!</v>
      </c>
      <c r="U46" s="8">
        <f>SLOPE($F50:$F53,$D50:$D53)</f>
        <v>0</v>
      </c>
      <c r="V46" s="8">
        <f>INTERCEPT($F50:$F53,$D50:$D53)</f>
        <v>0</v>
      </c>
      <c r="W46" s="9" t="e">
        <f>RSQ($F50:$F53,$D50:$D53)</f>
        <v>#DIV/0!</v>
      </c>
      <c r="X46" s="9" t="e">
        <f>AVERAGE($K46:$K49)</f>
        <v>#DIV/0!</v>
      </c>
      <c r="Y46" s="9" t="e">
        <f>AVERAGE($K50:$K53)</f>
        <v>#DIV/0!</v>
      </c>
      <c r="Z46" t="e">
        <f>R46/U46</f>
        <v>#DIV/0!</v>
      </c>
    </row>
    <row r="47" spans="1:26" x14ac:dyDescent="0.2">
      <c r="A47" t="s">
        <v>2</v>
      </c>
      <c r="C47" t="s">
        <v>16</v>
      </c>
      <c r="D47">
        <v>6</v>
      </c>
      <c r="E47">
        <f t="shared" ref="E47:F53" si="26">E120</f>
        <v>0</v>
      </c>
      <c r="F47">
        <f t="shared" si="26"/>
        <v>0</v>
      </c>
      <c r="G47">
        <f t="shared" ref="G47:H53" si="27">H120</f>
        <v>0</v>
      </c>
      <c r="H47">
        <f t="shared" si="27"/>
        <v>0</v>
      </c>
      <c r="K47" s="7" t="e">
        <f t="shared" si="8"/>
        <v>#DIV/0!</v>
      </c>
      <c r="L47" s="17">
        <f t="shared" si="2"/>
        <v>0</v>
      </c>
      <c r="M47" s="7" t="e">
        <f t="shared" si="9"/>
        <v>#DIV/0!</v>
      </c>
      <c r="N47" s="17">
        <f t="shared" si="10"/>
        <v>0</v>
      </c>
      <c r="O47" s="7" t="e">
        <f t="shared" si="3"/>
        <v>#DIV/0!</v>
      </c>
      <c r="P47" s="1">
        <f t="shared" si="4"/>
        <v>0</v>
      </c>
    </row>
    <row r="48" spans="1:26" x14ac:dyDescent="0.2">
      <c r="A48" t="s">
        <v>2</v>
      </c>
      <c r="C48" t="s">
        <v>16</v>
      </c>
      <c r="D48">
        <v>12</v>
      </c>
      <c r="E48">
        <f t="shared" si="26"/>
        <v>0</v>
      </c>
      <c r="F48">
        <f t="shared" si="26"/>
        <v>0</v>
      </c>
      <c r="G48">
        <f t="shared" si="27"/>
        <v>0</v>
      </c>
      <c r="H48">
        <f t="shared" si="27"/>
        <v>0</v>
      </c>
      <c r="K48" s="7" t="e">
        <f t="shared" si="8"/>
        <v>#DIV/0!</v>
      </c>
      <c r="L48" s="17">
        <f t="shared" si="2"/>
        <v>0</v>
      </c>
      <c r="M48" s="7" t="e">
        <f t="shared" si="9"/>
        <v>#DIV/0!</v>
      </c>
      <c r="N48" s="17">
        <f t="shared" si="10"/>
        <v>0</v>
      </c>
      <c r="O48" s="7" t="e">
        <f t="shared" si="3"/>
        <v>#DIV/0!</v>
      </c>
      <c r="P48" s="1">
        <f t="shared" si="4"/>
        <v>0</v>
      </c>
    </row>
    <row r="49" spans="1:26" x14ac:dyDescent="0.2">
      <c r="A49" t="s">
        <v>2</v>
      </c>
      <c r="C49" t="s">
        <v>16</v>
      </c>
      <c r="D49">
        <v>18</v>
      </c>
      <c r="E49">
        <f t="shared" si="26"/>
        <v>0</v>
      </c>
      <c r="F49">
        <f t="shared" si="26"/>
        <v>0</v>
      </c>
      <c r="G49">
        <f t="shared" si="27"/>
        <v>0</v>
      </c>
      <c r="H49">
        <f t="shared" si="27"/>
        <v>0</v>
      </c>
      <c r="K49" s="7" t="e">
        <f t="shared" si="8"/>
        <v>#DIV/0!</v>
      </c>
      <c r="L49" s="17">
        <f t="shared" si="2"/>
        <v>0</v>
      </c>
      <c r="M49" s="7" t="e">
        <f t="shared" si="9"/>
        <v>#DIV/0!</v>
      </c>
      <c r="N49" s="17">
        <f t="shared" si="10"/>
        <v>0</v>
      </c>
      <c r="O49" s="7" t="e">
        <f t="shared" si="3"/>
        <v>#DIV/0!</v>
      </c>
      <c r="P49" s="1">
        <f t="shared" si="4"/>
        <v>0</v>
      </c>
    </row>
    <row r="50" spans="1:26" x14ac:dyDescent="0.2">
      <c r="A50" t="s">
        <v>2</v>
      </c>
      <c r="C50" t="s">
        <v>17</v>
      </c>
      <c r="D50">
        <v>3</v>
      </c>
      <c r="E50">
        <f t="shared" si="26"/>
        <v>0</v>
      </c>
      <c r="F50">
        <f t="shared" si="26"/>
        <v>0</v>
      </c>
      <c r="G50">
        <f t="shared" si="27"/>
        <v>0</v>
      </c>
      <c r="H50">
        <f t="shared" si="27"/>
        <v>0</v>
      </c>
      <c r="K50" s="7" t="e">
        <f t="shared" si="8"/>
        <v>#DIV/0!</v>
      </c>
      <c r="L50" s="17">
        <f t="shared" si="2"/>
        <v>0</v>
      </c>
      <c r="M50" s="7" t="e">
        <f t="shared" si="9"/>
        <v>#DIV/0!</v>
      </c>
      <c r="N50" s="17">
        <f t="shared" si="10"/>
        <v>0</v>
      </c>
      <c r="O50" s="7" t="e">
        <f t="shared" si="3"/>
        <v>#DIV/0!</v>
      </c>
      <c r="P50" s="1">
        <f t="shared" si="4"/>
        <v>0</v>
      </c>
    </row>
    <row r="51" spans="1:26" x14ac:dyDescent="0.2">
      <c r="A51" t="s">
        <v>2</v>
      </c>
      <c r="C51" t="s">
        <v>17</v>
      </c>
      <c r="D51">
        <v>6</v>
      </c>
      <c r="E51">
        <f t="shared" si="26"/>
        <v>0</v>
      </c>
      <c r="F51">
        <f t="shared" si="26"/>
        <v>0</v>
      </c>
      <c r="G51">
        <f t="shared" si="27"/>
        <v>0</v>
      </c>
      <c r="H51">
        <f t="shared" si="27"/>
        <v>0</v>
      </c>
      <c r="K51" s="7" t="e">
        <f t="shared" si="8"/>
        <v>#DIV/0!</v>
      </c>
      <c r="L51" s="17">
        <f t="shared" si="2"/>
        <v>0</v>
      </c>
      <c r="M51" s="7" t="e">
        <f t="shared" si="9"/>
        <v>#DIV/0!</v>
      </c>
      <c r="N51" s="17">
        <f t="shared" si="10"/>
        <v>0</v>
      </c>
      <c r="O51" s="7" t="e">
        <f t="shared" si="3"/>
        <v>#DIV/0!</v>
      </c>
      <c r="P51" s="1">
        <f t="shared" si="4"/>
        <v>0</v>
      </c>
    </row>
    <row r="52" spans="1:26" x14ac:dyDescent="0.2">
      <c r="A52" t="s">
        <v>2</v>
      </c>
      <c r="C52" t="s">
        <v>17</v>
      </c>
      <c r="D52">
        <v>12</v>
      </c>
      <c r="E52">
        <f t="shared" si="26"/>
        <v>0</v>
      </c>
      <c r="F52">
        <f t="shared" si="26"/>
        <v>0</v>
      </c>
      <c r="G52">
        <f t="shared" si="27"/>
        <v>0</v>
      </c>
      <c r="H52">
        <f t="shared" si="27"/>
        <v>0</v>
      </c>
      <c r="K52" s="7" t="e">
        <f t="shared" si="8"/>
        <v>#DIV/0!</v>
      </c>
      <c r="L52" s="17">
        <f t="shared" si="2"/>
        <v>0</v>
      </c>
      <c r="M52" s="7" t="e">
        <f t="shared" si="9"/>
        <v>#DIV/0!</v>
      </c>
      <c r="N52" s="17">
        <f t="shared" si="10"/>
        <v>0</v>
      </c>
      <c r="O52" s="7" t="e">
        <f t="shared" si="3"/>
        <v>#DIV/0!</v>
      </c>
      <c r="P52" s="1">
        <f t="shared" si="4"/>
        <v>0</v>
      </c>
    </row>
    <row r="53" spans="1:26" x14ac:dyDescent="0.2">
      <c r="A53" t="s">
        <v>2</v>
      </c>
      <c r="C53" t="s">
        <v>17</v>
      </c>
      <c r="D53">
        <v>18</v>
      </c>
      <c r="E53">
        <f t="shared" si="26"/>
        <v>0</v>
      </c>
      <c r="F53">
        <f t="shared" si="26"/>
        <v>0</v>
      </c>
      <c r="G53">
        <f t="shared" si="27"/>
        <v>0</v>
      </c>
      <c r="H53">
        <f t="shared" si="27"/>
        <v>0</v>
      </c>
      <c r="K53" s="7" t="e">
        <f t="shared" si="8"/>
        <v>#DIV/0!</v>
      </c>
      <c r="L53" s="17">
        <f t="shared" si="2"/>
        <v>0</v>
      </c>
      <c r="M53" s="7" t="e">
        <f t="shared" si="9"/>
        <v>#DIV/0!</v>
      </c>
      <c r="N53" s="17">
        <f t="shared" si="10"/>
        <v>0</v>
      </c>
      <c r="O53" s="7" t="e">
        <f t="shared" si="3"/>
        <v>#DIV/0!</v>
      </c>
      <c r="P53" s="1">
        <f t="shared" si="4"/>
        <v>0</v>
      </c>
    </row>
    <row r="54" spans="1:26" x14ac:dyDescent="0.2">
      <c r="F54" s="1"/>
      <c r="K54" s="7"/>
      <c r="M54" s="7"/>
      <c r="N54" s="7"/>
    </row>
    <row r="55" spans="1:26" x14ac:dyDescent="0.2">
      <c r="E55" s="6" t="s">
        <v>18</v>
      </c>
      <c r="F55" s="11">
        <f t="shared" ref="F55:I55" si="28">AVERAGE(F30:F53)</f>
        <v>196.08862499999998</v>
      </c>
      <c r="G55" s="11">
        <f t="shared" si="28"/>
        <v>209.78025000000002</v>
      </c>
      <c r="H55" s="19">
        <f>AVERAGE(H30:H53)</f>
        <v>1.1708333333333334E-2</v>
      </c>
      <c r="I55" s="11" t="e">
        <f t="shared" si="28"/>
        <v>#DIV/0!</v>
      </c>
      <c r="K55" s="14" t="e">
        <f t="shared" ref="K55:P55" si="29">AVERAGE(K30:K53)</f>
        <v>#DIV/0!</v>
      </c>
      <c r="L55" s="18">
        <f t="shared" si="29"/>
        <v>10.362125000000001</v>
      </c>
      <c r="M55" s="14" t="e">
        <f t="shared" si="29"/>
        <v>#DIV/0!</v>
      </c>
      <c r="N55" s="18">
        <f t="shared" si="29"/>
        <v>36.525750000000002</v>
      </c>
      <c r="O55" s="14" t="e">
        <f t="shared" si="29"/>
        <v>#DIV/0!</v>
      </c>
      <c r="P55" s="19">
        <f t="shared" si="29"/>
        <v>4.3301583333333338E-3</v>
      </c>
      <c r="R55" s="11">
        <f t="shared" ref="R55:Z55" si="30">AVERAGE(R30:R53)</f>
        <v>6.7422862523540514</v>
      </c>
      <c r="S55" s="11">
        <f t="shared" si="30"/>
        <v>146.90454237288137</v>
      </c>
      <c r="T55" s="11" t="e">
        <f t="shared" si="30"/>
        <v>#DIV/0!</v>
      </c>
      <c r="U55" s="11">
        <f t="shared" si="30"/>
        <v>1.2386949152542381</v>
      </c>
      <c r="V55" s="11">
        <f t="shared" si="30"/>
        <v>167.45814124293784</v>
      </c>
      <c r="W55" s="11" t="e">
        <f t="shared" si="30"/>
        <v>#DIV/0!</v>
      </c>
      <c r="X55" s="11" t="e">
        <f t="shared" si="30"/>
        <v>#DIV/0!</v>
      </c>
      <c r="Y55" s="11" t="e">
        <f t="shared" si="30"/>
        <v>#DIV/0!</v>
      </c>
      <c r="Z55" s="11" t="e">
        <f t="shared" si="30"/>
        <v>#DIV/0!</v>
      </c>
    </row>
    <row r="56" spans="1:26" x14ac:dyDescent="0.2">
      <c r="E56" s="2" t="s">
        <v>76</v>
      </c>
      <c r="F56" s="2" t="s">
        <v>77</v>
      </c>
      <c r="G56" s="2" t="s">
        <v>78</v>
      </c>
      <c r="K56" s="24"/>
      <c r="L56" s="25"/>
      <c r="M56" s="24"/>
      <c r="N56" s="25"/>
      <c r="O56" s="24"/>
      <c r="P56" s="23"/>
      <c r="R56" s="13"/>
      <c r="S56" s="13"/>
      <c r="T56" s="13"/>
      <c r="U56" s="13"/>
      <c r="V56" s="13"/>
      <c r="W56" s="13"/>
      <c r="X56" s="13"/>
      <c r="Y56" s="13"/>
      <c r="Z56" s="13"/>
    </row>
    <row r="57" spans="1:26" x14ac:dyDescent="0.2">
      <c r="C57" s="2" t="s">
        <v>74</v>
      </c>
      <c r="D57" s="2" t="s">
        <v>15</v>
      </c>
      <c r="E57" s="26">
        <f>RSQ(F3:F26,F30:F53)</f>
        <v>0.88058361455839829</v>
      </c>
      <c r="F57" s="27" t="e">
        <f>AVERAGE(K$30:K$53)</f>
        <v>#DIV/0!</v>
      </c>
      <c r="G57" s="28">
        <f>AVERAGE(L30:L53)</f>
        <v>10.362125000000001</v>
      </c>
      <c r="Q57" t="s">
        <v>0</v>
      </c>
    </row>
    <row r="58" spans="1:26" x14ac:dyDescent="0.2">
      <c r="D58" t="s">
        <v>68</v>
      </c>
      <c r="E58" s="5">
        <f>RSQ(H3:H26,G30:G53)</f>
        <v>1.9414260965343943E-2</v>
      </c>
      <c r="F58" s="7" t="e">
        <f>AVERAGE(M30:M53)</f>
        <v>#DIV/0!</v>
      </c>
      <c r="G58" s="17">
        <f>AVERAGE(N30:N53)</f>
        <v>36.525750000000002</v>
      </c>
    </row>
    <row r="59" spans="1:26" x14ac:dyDescent="0.2">
      <c r="D59" t="s">
        <v>50</v>
      </c>
      <c r="E59" s="5">
        <f>RSQ(J3:J26,H30:H53)</f>
        <v>0.67116245286971421</v>
      </c>
      <c r="F59" s="7" t="e">
        <f>AVERAGE(O30:O53)</f>
        <v>#DIV/0!</v>
      </c>
      <c r="G59" s="1">
        <f>AVERAGE(P30:P53)</f>
        <v>4.3301583333333338E-3</v>
      </c>
      <c r="Q59" s="2"/>
    </row>
    <row r="60" spans="1:26" x14ac:dyDescent="0.2">
      <c r="C60" s="2"/>
      <c r="D60" s="2"/>
      <c r="E60" s="26"/>
      <c r="F60" s="27"/>
      <c r="G60" s="28"/>
    </row>
    <row r="61" spans="1:26" x14ac:dyDescent="0.2">
      <c r="E61" s="9"/>
      <c r="F61" s="7"/>
      <c r="G61" s="17"/>
    </row>
    <row r="62" spans="1:26" x14ac:dyDescent="0.2">
      <c r="E62" s="2" t="s">
        <v>76</v>
      </c>
      <c r="F62" s="2" t="s">
        <v>77</v>
      </c>
      <c r="G62" s="2" t="s">
        <v>78</v>
      </c>
    </row>
    <row r="63" spans="1:26" x14ac:dyDescent="0.2">
      <c r="C63" s="2" t="s">
        <v>75</v>
      </c>
      <c r="D63" s="2" t="s">
        <v>15</v>
      </c>
      <c r="E63" s="26">
        <f>RSQ(F11:F18,F38:F45)</f>
        <v>0.88058361455839829</v>
      </c>
      <c r="F63" s="27">
        <f>AVERAGE(K38:K45)</f>
        <v>5.5947061609487397E-2</v>
      </c>
      <c r="G63" s="28">
        <f>AVERAGE(L38:L45)</f>
        <v>31.086375000000004</v>
      </c>
    </row>
    <row r="64" spans="1:26" x14ac:dyDescent="0.2">
      <c r="D64" t="s">
        <v>68</v>
      </c>
      <c r="E64" s="9">
        <f>RSQ(H11:H18,G38:G45)</f>
        <v>1.9414260965343943E-2</v>
      </c>
      <c r="F64" s="7">
        <f>AVERAGE(M38:M45)</f>
        <v>0.18818387205167322</v>
      </c>
      <c r="G64" s="17">
        <f>AVERAGE(N38:N45)</f>
        <v>109.57725000000001</v>
      </c>
    </row>
    <row r="65" spans="1:7" x14ac:dyDescent="0.2">
      <c r="D65" t="s">
        <v>50</v>
      </c>
      <c r="E65" s="9">
        <f>RSQ(J11:J18,H38:H45)</f>
        <v>0.67116245286971421</v>
      </c>
      <c r="F65" s="7">
        <f>AVERAGE(O38:O45)</f>
        <v>0.226750597625275</v>
      </c>
      <c r="G65" s="1">
        <f>AVERAGE(P38:P45)</f>
        <v>1.2990475000000001E-2</v>
      </c>
    </row>
    <row r="66" spans="1:7" x14ac:dyDescent="0.2">
      <c r="C66" s="2" t="s">
        <v>48</v>
      </c>
      <c r="D66" s="2" t="s">
        <v>15</v>
      </c>
      <c r="E66" s="26" t="e">
        <f>RSQ(F19:F26,F46:F53)</f>
        <v>#DIV/0!</v>
      </c>
      <c r="F66" s="27" t="e">
        <f>AVERAGE(K46:K53)</f>
        <v>#DIV/0!</v>
      </c>
      <c r="G66" s="28">
        <f>AVERAGE(L46:L53)</f>
        <v>0</v>
      </c>
    </row>
    <row r="67" spans="1:7" x14ac:dyDescent="0.2">
      <c r="D67" t="s">
        <v>68</v>
      </c>
      <c r="E67" s="9" t="e">
        <f>RSQ(H19:H26,G46:G53)</f>
        <v>#DIV/0!</v>
      </c>
      <c r="F67" s="7" t="e">
        <f>AVERAGE(M46:M53)</f>
        <v>#DIV/0!</v>
      </c>
      <c r="G67" s="17">
        <f>AVERAGE(N46:N53)</f>
        <v>0</v>
      </c>
    </row>
    <row r="68" spans="1:7" x14ac:dyDescent="0.2">
      <c r="D68" t="s">
        <v>50</v>
      </c>
      <c r="E68" s="9" t="e">
        <f>RSQ(J19:J26,H46:H53)</f>
        <v>#DIV/0!</v>
      </c>
      <c r="F68" s="7" t="e">
        <f>AVERAGE(O46:O53)</f>
        <v>#DIV/0!</v>
      </c>
      <c r="G68" s="1">
        <f>AVERAGE(P46:P53)</f>
        <v>0</v>
      </c>
    </row>
    <row r="69" spans="1:7" x14ac:dyDescent="0.2">
      <c r="A69" s="29" t="s">
        <v>69</v>
      </c>
    </row>
    <row r="71" spans="1:7" x14ac:dyDescent="0.2">
      <c r="A71" s="16"/>
      <c r="B71" s="20"/>
    </row>
    <row r="72" spans="1:7" x14ac:dyDescent="0.2">
      <c r="A72" s="16"/>
      <c r="B72" s="20"/>
    </row>
    <row r="75" spans="1:7" x14ac:dyDescent="0.2">
      <c r="A75" s="16"/>
      <c r="B75" s="20"/>
    </row>
    <row r="76" spans="1:7" x14ac:dyDescent="0.2">
      <c r="A76" s="16"/>
      <c r="B76" s="20"/>
    </row>
    <row r="90" spans="1:1" x14ac:dyDescent="0.2">
      <c r="A90" t="s">
        <v>79</v>
      </c>
    </row>
    <row r="91" spans="1:1" x14ac:dyDescent="0.2">
      <c r="A91" t="s">
        <v>52</v>
      </c>
    </row>
    <row r="92" spans="1:1" x14ac:dyDescent="0.2">
      <c r="A92" t="s">
        <v>64</v>
      </c>
    </row>
    <row r="93" spans="1:1" x14ac:dyDescent="0.2">
      <c r="A93" t="s">
        <v>80</v>
      </c>
    </row>
    <row r="94" spans="1:1" x14ac:dyDescent="0.2">
      <c r="A94" t="s">
        <v>70</v>
      </c>
    </row>
    <row r="95" spans="1:1" x14ac:dyDescent="0.2">
      <c r="A95" t="s">
        <v>71</v>
      </c>
    </row>
    <row r="96" spans="1:1" x14ac:dyDescent="0.2">
      <c r="A96" t="s">
        <v>58</v>
      </c>
    </row>
    <row r="98" spans="1:25" x14ac:dyDescent="0.2">
      <c r="A98" t="s">
        <v>30</v>
      </c>
      <c r="C98" t="s">
        <v>31</v>
      </c>
      <c r="D98" t="s">
        <v>32</v>
      </c>
      <c r="E98" t="s">
        <v>65</v>
      </c>
      <c r="F98" t="s">
        <v>66</v>
      </c>
      <c r="G98" t="s">
        <v>67</v>
      </c>
      <c r="H98" t="s">
        <v>68</v>
      </c>
      <c r="I98" t="s">
        <v>50</v>
      </c>
      <c r="J98" t="s">
        <v>72</v>
      </c>
      <c r="K98" t="s">
        <v>73</v>
      </c>
      <c r="L98" t="s">
        <v>33</v>
      </c>
      <c r="M98" t="s">
        <v>59</v>
      </c>
      <c r="N98" t="s">
        <v>60</v>
      </c>
    </row>
    <row r="99" spans="1:25" x14ac:dyDescent="0.2">
      <c r="A99" t="s">
        <v>4</v>
      </c>
      <c r="C99" t="s">
        <v>16</v>
      </c>
      <c r="D99">
        <v>3</v>
      </c>
      <c r="E99">
        <v>970157</v>
      </c>
      <c r="F99">
        <v>518.95799999999997</v>
      </c>
      <c r="G99">
        <v>29843</v>
      </c>
      <c r="H99">
        <v>518.98699999999997</v>
      </c>
      <c r="I99">
        <v>0.03</v>
      </c>
      <c r="J99">
        <v>1.004</v>
      </c>
      <c r="K99">
        <v>1.004</v>
      </c>
      <c r="L99">
        <v>1.7000000000000001E-2</v>
      </c>
      <c r="M99">
        <v>0</v>
      </c>
      <c r="N99">
        <v>0</v>
      </c>
    </row>
    <row r="100" spans="1:25" x14ac:dyDescent="0.2">
      <c r="A100" t="s">
        <v>4</v>
      </c>
      <c r="C100" t="s">
        <v>16</v>
      </c>
      <c r="D100">
        <v>6</v>
      </c>
      <c r="E100">
        <v>969971</v>
      </c>
      <c r="F100">
        <v>548.74699999999996</v>
      </c>
      <c r="G100">
        <v>30029</v>
      </c>
      <c r="H100">
        <v>548.56700000000001</v>
      </c>
      <c r="I100">
        <v>0.03</v>
      </c>
      <c r="J100">
        <v>1.0569999999999999</v>
      </c>
      <c r="K100">
        <v>1.0580000000000001</v>
      </c>
      <c r="L100">
        <v>0.109</v>
      </c>
      <c r="M100">
        <v>2E-3</v>
      </c>
      <c r="N100">
        <v>0</v>
      </c>
    </row>
    <row r="101" spans="1:25" x14ac:dyDescent="0.2">
      <c r="A101" t="s">
        <v>4</v>
      </c>
      <c r="C101" t="s">
        <v>16</v>
      </c>
      <c r="D101">
        <v>12</v>
      </c>
      <c r="E101">
        <v>969811</v>
      </c>
      <c r="F101">
        <v>666.18200000000002</v>
      </c>
      <c r="G101">
        <v>30189</v>
      </c>
      <c r="H101">
        <v>667.16499999999996</v>
      </c>
      <c r="I101">
        <v>0.03</v>
      </c>
      <c r="J101">
        <v>1.4470000000000001</v>
      </c>
      <c r="K101">
        <v>1.4510000000000001</v>
      </c>
      <c r="L101">
        <v>0.63600000000000001</v>
      </c>
      <c r="M101">
        <v>1.4999999999999999E-2</v>
      </c>
      <c r="N101">
        <v>0</v>
      </c>
    </row>
    <row r="102" spans="1:25" x14ac:dyDescent="0.2">
      <c r="A102" t="s">
        <v>4</v>
      </c>
      <c r="C102" t="s">
        <v>16</v>
      </c>
      <c r="D102">
        <v>18</v>
      </c>
      <c r="E102">
        <v>969765</v>
      </c>
      <c r="F102">
        <v>817.81500000000005</v>
      </c>
      <c r="G102">
        <v>30235</v>
      </c>
      <c r="H102">
        <v>817.12599999999998</v>
      </c>
      <c r="I102">
        <v>0.03</v>
      </c>
      <c r="J102">
        <v>2.0630000000000002</v>
      </c>
      <c r="K102">
        <v>2.0630000000000002</v>
      </c>
      <c r="L102">
        <v>1.462</v>
      </c>
      <c r="M102">
        <v>2.9000000000000001E-2</v>
      </c>
      <c r="N102">
        <v>0</v>
      </c>
    </row>
    <row r="103" spans="1:25" x14ac:dyDescent="0.2">
      <c r="A103" t="s">
        <v>4</v>
      </c>
      <c r="C103" t="s">
        <v>17</v>
      </c>
      <c r="D103">
        <v>3</v>
      </c>
      <c r="E103">
        <v>969834</v>
      </c>
      <c r="F103">
        <v>516.14599999999996</v>
      </c>
      <c r="G103">
        <v>30166</v>
      </c>
      <c r="H103">
        <v>516.13400000000001</v>
      </c>
      <c r="I103">
        <v>0.03</v>
      </c>
      <c r="J103">
        <v>1.0489999999999999</v>
      </c>
      <c r="K103">
        <v>1.0489999999999999</v>
      </c>
      <c r="L103">
        <v>1.0999999999999999E-2</v>
      </c>
      <c r="M103">
        <v>3.4000000000000002E-2</v>
      </c>
      <c r="N103">
        <v>1.034</v>
      </c>
    </row>
    <row r="104" spans="1:25" x14ac:dyDescent="0.2">
      <c r="A104" t="s">
        <v>4</v>
      </c>
      <c r="C104" t="s">
        <v>17</v>
      </c>
      <c r="D104">
        <v>6</v>
      </c>
      <c r="E104">
        <v>969512</v>
      </c>
      <c r="F104">
        <v>522.60199999999998</v>
      </c>
      <c r="G104">
        <v>30488</v>
      </c>
      <c r="H104">
        <v>526.346</v>
      </c>
      <c r="I104">
        <v>0.03</v>
      </c>
      <c r="J104">
        <v>1.081</v>
      </c>
      <c r="K104">
        <v>1.0940000000000001</v>
      </c>
      <c r="L104">
        <v>4.1000000000000002E-2</v>
      </c>
      <c r="M104">
        <v>3.2000000000000001E-2</v>
      </c>
      <c r="N104">
        <v>1.0309999999999999</v>
      </c>
    </row>
    <row r="105" spans="1:25" x14ac:dyDescent="0.2">
      <c r="A105" t="s">
        <v>4</v>
      </c>
      <c r="C105" t="s">
        <v>17</v>
      </c>
      <c r="D105">
        <v>12</v>
      </c>
      <c r="E105">
        <v>963869</v>
      </c>
      <c r="F105">
        <v>544.54700000000003</v>
      </c>
      <c r="G105">
        <v>36131</v>
      </c>
      <c r="H105">
        <v>624.81200000000001</v>
      </c>
      <c r="I105">
        <v>3.5999999999999997E-2</v>
      </c>
      <c r="J105">
        <v>1.1890000000000001</v>
      </c>
      <c r="K105">
        <v>1.4770000000000001</v>
      </c>
      <c r="L105">
        <v>0.16400000000000001</v>
      </c>
      <c r="M105">
        <v>2.5000000000000001E-2</v>
      </c>
      <c r="N105">
        <v>1.0189999999999999</v>
      </c>
    </row>
    <row r="106" spans="1:25" x14ac:dyDescent="0.2">
      <c r="A106" t="s">
        <v>4</v>
      </c>
      <c r="C106" t="s">
        <v>17</v>
      </c>
      <c r="D106">
        <v>18</v>
      </c>
      <c r="E106">
        <v>935262</v>
      </c>
      <c r="F106">
        <v>571.13</v>
      </c>
      <c r="G106">
        <v>64738</v>
      </c>
      <c r="H106">
        <v>815.58900000000006</v>
      </c>
      <c r="I106">
        <v>6.5000000000000002E-2</v>
      </c>
      <c r="J106">
        <v>1.3240000000000001</v>
      </c>
      <c r="K106">
        <v>2.2240000000000002</v>
      </c>
      <c r="L106">
        <v>0.38400000000000001</v>
      </c>
      <c r="M106">
        <v>1.7999999999999999E-2</v>
      </c>
      <c r="N106">
        <v>0.98</v>
      </c>
    </row>
    <row r="107" spans="1:25" x14ac:dyDescent="0.2">
      <c r="A107" t="s">
        <v>35</v>
      </c>
      <c r="B107" t="s">
        <v>36</v>
      </c>
      <c r="C107" t="s">
        <v>37</v>
      </c>
      <c r="D107" t="s">
        <v>38</v>
      </c>
      <c r="E107" t="s">
        <v>39</v>
      </c>
      <c r="F107" t="s">
        <v>53</v>
      </c>
      <c r="G107" t="s">
        <v>40</v>
      </c>
      <c r="H107" t="s">
        <v>49</v>
      </c>
      <c r="I107" t="s">
        <v>41</v>
      </c>
      <c r="J107" t="s">
        <v>42</v>
      </c>
      <c r="K107" t="s">
        <v>47</v>
      </c>
      <c r="L107" t="s">
        <v>61</v>
      </c>
      <c r="M107" t="s">
        <v>62</v>
      </c>
      <c r="N107" t="s">
        <v>63</v>
      </c>
      <c r="O107" t="s">
        <v>43</v>
      </c>
      <c r="P107" t="s">
        <v>54</v>
      </c>
      <c r="Q107" t="s">
        <v>44</v>
      </c>
      <c r="R107" t="s">
        <v>45</v>
      </c>
      <c r="S107" t="s">
        <v>46</v>
      </c>
      <c r="T107" t="s">
        <v>54</v>
      </c>
      <c r="U107" t="s">
        <v>44</v>
      </c>
      <c r="V107" t="s">
        <v>55</v>
      </c>
      <c r="W107" t="s">
        <v>56</v>
      </c>
      <c r="X107" t="s">
        <v>57</v>
      </c>
      <c r="Y107" t="s">
        <v>29</v>
      </c>
    </row>
    <row r="108" spans="1:25" x14ac:dyDescent="0.2">
      <c r="A108">
        <v>0.1</v>
      </c>
      <c r="B108">
        <v>7.4999999999999997E-2</v>
      </c>
      <c r="C108">
        <v>0.15</v>
      </c>
      <c r="D108">
        <v>7.4999999999999997E-2</v>
      </c>
      <c r="E108">
        <v>0</v>
      </c>
      <c r="F108">
        <v>0</v>
      </c>
      <c r="G108">
        <v>0</v>
      </c>
      <c r="H108">
        <v>100</v>
      </c>
      <c r="I108">
        <v>0.03</v>
      </c>
      <c r="J108">
        <v>0.03</v>
      </c>
      <c r="K108">
        <v>3</v>
      </c>
      <c r="L108">
        <v>1</v>
      </c>
      <c r="M108">
        <v>1</v>
      </c>
      <c r="N108">
        <v>99</v>
      </c>
      <c r="O108">
        <v>0.88100000000000001</v>
      </c>
      <c r="P108">
        <v>31.087</v>
      </c>
      <c r="Q108">
        <v>5.5949999999999998</v>
      </c>
      <c r="R108">
        <v>6.3529999999999998</v>
      </c>
      <c r="S108">
        <v>0.67900000000000005</v>
      </c>
      <c r="T108">
        <v>1.2999999999999999E-2</v>
      </c>
      <c r="U108">
        <v>22.568999999999999</v>
      </c>
      <c r="V108">
        <v>1.9E-2</v>
      </c>
      <c r="W108">
        <v>33.225999999999999</v>
      </c>
      <c r="X108">
        <v>11.728</v>
      </c>
      <c r="Y108">
        <v>8</v>
      </c>
    </row>
    <row r="119" spans="8:8" x14ac:dyDescent="0.2">
      <c r="H119" s="21"/>
    </row>
    <row r="120" spans="8:8" x14ac:dyDescent="0.2">
      <c r="H120" s="21"/>
    </row>
    <row r="121" spans="8:8" x14ac:dyDescent="0.2">
      <c r="H121" s="21"/>
    </row>
    <row r="122" spans="8:8" x14ac:dyDescent="0.2">
      <c r="H122" s="21"/>
    </row>
    <row r="123" spans="8:8" x14ac:dyDescent="0.2">
      <c r="H123" s="21"/>
    </row>
    <row r="124" spans="8:8" x14ac:dyDescent="0.2">
      <c r="H124" s="21"/>
    </row>
    <row r="125" spans="8:8" x14ac:dyDescent="0.2">
      <c r="H125" s="21"/>
    </row>
    <row r="126" spans="8:8" x14ac:dyDescent="0.2">
      <c r="H126" s="21"/>
    </row>
    <row r="129" spans="1:21" x14ac:dyDescent="0.2">
      <c r="A129" s="16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</row>
    <row r="130" spans="1:21" x14ac:dyDescent="0.2">
      <c r="A130" s="16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</row>
    <row r="131" spans="1:21" x14ac:dyDescent="0.2">
      <c r="A131" s="16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</row>
    <row r="132" spans="1:21" x14ac:dyDescent="0.2">
      <c r="A132" s="16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</row>
    <row r="133" spans="1:21" x14ac:dyDescent="0.2">
      <c r="A133" s="16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</row>
    <row r="134" spans="1:21" x14ac:dyDescent="0.2">
      <c r="A134" s="16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</row>
    <row r="135" spans="1:21" x14ac:dyDescent="0.2">
      <c r="A135" s="16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</row>
  </sheetData>
  <pageMargins left="0.75" right="0.75" top="1" bottom="1" header="0.5" footer="0.5"/>
  <pageSetup scale="66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Univ. of Michigan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Kieras</dc:creator>
  <cp:lastModifiedBy>David Kieras</cp:lastModifiedBy>
  <cp:lastPrinted>2018-01-31T18:33:28Z</cp:lastPrinted>
  <dcterms:created xsi:type="dcterms:W3CDTF">2017-02-22T18:50:13Z</dcterms:created>
  <dcterms:modified xsi:type="dcterms:W3CDTF">2020-01-13T19:07:28Z</dcterms:modified>
</cp:coreProperties>
</file>