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AllSubsFits/"/>
    </mc:Choice>
  </mc:AlternateContent>
  <xr:revisionPtr revIDLastSave="0" documentId="13_ncr:1_{6F0AC0B4-F044-0C45-B66A-92CC0BBEF437}" xr6:coauthVersionLast="45" xr6:coauthVersionMax="45" xr10:uidLastSave="{00000000-0000-0000-0000-000000000000}"/>
  <bookViews>
    <workbookView xWindow="1780" yWindow="5020" windowWidth="49420" windowHeight="23460" tabRatio="500" xr2:uid="{00000000-000D-0000-FFFF-FFFF00000000}"/>
  </bookViews>
  <sheets>
    <sheet name="Sheet1" sheetId="1" r:id="rId1"/>
  </sheets>
  <definedNames>
    <definedName name="_xlnm.Print_Area" localSheetId="0">Sheet1!$Q$2:$AA$68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0" i="1" l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47" i="1"/>
  <c r="G48" i="1"/>
  <c r="G49" i="1"/>
  <c r="G50" i="1"/>
  <c r="G51" i="1"/>
  <c r="G52" i="1"/>
  <c r="G53" i="1"/>
  <c r="G46" i="1"/>
  <c r="G39" i="1"/>
  <c r="G40" i="1"/>
  <c r="G41" i="1"/>
  <c r="G42" i="1"/>
  <c r="G43" i="1"/>
  <c r="G44" i="1"/>
  <c r="G45" i="1"/>
  <c r="G38" i="1"/>
  <c r="G31" i="1"/>
  <c r="G32" i="1"/>
  <c r="G33" i="1"/>
  <c r="G34" i="1"/>
  <c r="G35" i="1"/>
  <c r="G36" i="1"/>
  <c r="G37" i="1"/>
  <c r="G30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E47" i="1"/>
  <c r="E48" i="1"/>
  <c r="E49" i="1"/>
  <c r="E50" i="1"/>
  <c r="E51" i="1"/>
  <c r="E52" i="1"/>
  <c r="E53" i="1"/>
  <c r="E46" i="1"/>
  <c r="E39" i="1"/>
  <c r="E40" i="1"/>
  <c r="E41" i="1"/>
  <c r="E42" i="1"/>
  <c r="E43" i="1"/>
  <c r="E44" i="1"/>
  <c r="E45" i="1"/>
  <c r="E38" i="1"/>
  <c r="E31" i="1"/>
  <c r="E32" i="1"/>
  <c r="E33" i="1"/>
  <c r="E34" i="1"/>
  <c r="E35" i="1"/>
  <c r="E36" i="1"/>
  <c r="E37" i="1"/>
  <c r="E30" i="1"/>
  <c r="E67" i="1" l="1"/>
  <c r="E64" i="1"/>
  <c r="E58" i="1"/>
  <c r="E63" i="1"/>
  <c r="E61" i="1"/>
  <c r="E60" i="1"/>
  <c r="E57" i="1"/>
  <c r="E68" i="1"/>
  <c r="E65" i="1"/>
  <c r="E59" i="1"/>
  <c r="E62" i="1"/>
  <c r="N34" i="1"/>
  <c r="M34" i="1"/>
  <c r="N46" i="1"/>
  <c r="M46" i="1"/>
  <c r="N33" i="1"/>
  <c r="M33" i="1"/>
  <c r="N41" i="1"/>
  <c r="M41" i="1"/>
  <c r="N49" i="1"/>
  <c r="M49" i="1"/>
  <c r="N36" i="1"/>
  <c r="M36" i="1"/>
  <c r="N32" i="1"/>
  <c r="M32" i="1"/>
  <c r="N44" i="1"/>
  <c r="M44" i="1"/>
  <c r="N40" i="1"/>
  <c r="M40" i="1"/>
  <c r="N52" i="1"/>
  <c r="M52" i="1"/>
  <c r="N48" i="1"/>
  <c r="M48" i="1"/>
  <c r="N30" i="1"/>
  <c r="M30" i="1"/>
  <c r="N38" i="1"/>
  <c r="M38" i="1"/>
  <c r="N42" i="1"/>
  <c r="M42" i="1"/>
  <c r="N50" i="1"/>
  <c r="M50" i="1"/>
  <c r="N37" i="1"/>
  <c r="M37" i="1"/>
  <c r="N45" i="1"/>
  <c r="M45" i="1"/>
  <c r="N53" i="1"/>
  <c r="M53" i="1"/>
  <c r="K30" i="1"/>
  <c r="N35" i="1"/>
  <c r="M35" i="1"/>
  <c r="N31" i="1"/>
  <c r="M31" i="1"/>
  <c r="N43" i="1"/>
  <c r="M43" i="1"/>
  <c r="N39" i="1"/>
  <c r="M39" i="1"/>
  <c r="N51" i="1"/>
  <c r="M51" i="1"/>
  <c r="N47" i="1"/>
  <c r="M47" i="1"/>
  <c r="O30" i="1"/>
  <c r="P30" i="1"/>
  <c r="G55" i="1"/>
  <c r="F67" i="1" l="1"/>
  <c r="G67" i="1"/>
  <c r="G64" i="1"/>
  <c r="F61" i="1"/>
  <c r="F58" i="1"/>
  <c r="G61" i="1"/>
  <c r="G58" i="1"/>
  <c r="F64" i="1"/>
  <c r="M55" i="1"/>
  <c r="N55" i="1"/>
  <c r="X3" i="1"/>
  <c r="X19" i="1"/>
  <c r="X11" i="1"/>
  <c r="P46" i="1"/>
  <c r="P47" i="1"/>
  <c r="P48" i="1"/>
  <c r="P49" i="1"/>
  <c r="P50" i="1"/>
  <c r="P51" i="1"/>
  <c r="P52" i="1"/>
  <c r="P53" i="1"/>
  <c r="L38" i="1"/>
  <c r="L39" i="1"/>
  <c r="L40" i="1"/>
  <c r="L41" i="1"/>
  <c r="L42" i="1"/>
  <c r="L43" i="1"/>
  <c r="L44" i="1"/>
  <c r="L45" i="1"/>
  <c r="L31" i="1"/>
  <c r="P31" i="1"/>
  <c r="L32" i="1"/>
  <c r="P32" i="1"/>
  <c r="L33" i="1"/>
  <c r="P33" i="1"/>
  <c r="L34" i="1"/>
  <c r="P34" i="1"/>
  <c r="L35" i="1"/>
  <c r="P35" i="1"/>
  <c r="L36" i="1"/>
  <c r="P36" i="1"/>
  <c r="L37" i="1"/>
  <c r="P37" i="1"/>
  <c r="P38" i="1"/>
  <c r="P39" i="1"/>
  <c r="P40" i="1"/>
  <c r="P41" i="1"/>
  <c r="P42" i="1"/>
  <c r="P43" i="1"/>
  <c r="P44" i="1"/>
  <c r="P45" i="1"/>
  <c r="L46" i="1"/>
  <c r="L47" i="1"/>
  <c r="L48" i="1"/>
  <c r="L49" i="1"/>
  <c r="L50" i="1"/>
  <c r="L51" i="1"/>
  <c r="L52" i="1"/>
  <c r="L53" i="1"/>
  <c r="L30" i="1"/>
  <c r="K46" i="1"/>
  <c r="O46" i="1"/>
  <c r="K47" i="1"/>
  <c r="O47" i="1"/>
  <c r="K48" i="1"/>
  <c r="O48" i="1"/>
  <c r="K49" i="1"/>
  <c r="O49" i="1"/>
  <c r="K50" i="1"/>
  <c r="O50" i="1"/>
  <c r="K51" i="1"/>
  <c r="O51" i="1"/>
  <c r="K52" i="1"/>
  <c r="O52" i="1"/>
  <c r="K53" i="1"/>
  <c r="O53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E66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F55" i="1"/>
  <c r="H55" i="1"/>
  <c r="I55" i="1"/>
  <c r="R30" i="1"/>
  <c r="U30" i="1"/>
  <c r="R38" i="1"/>
  <c r="U38" i="1"/>
  <c r="R46" i="1"/>
  <c r="U46" i="1"/>
  <c r="W30" i="1"/>
  <c r="W38" i="1"/>
  <c r="W46" i="1"/>
  <c r="V30" i="1"/>
  <c r="V38" i="1"/>
  <c r="V46" i="1"/>
  <c r="T30" i="1"/>
  <c r="T38" i="1"/>
  <c r="T46" i="1"/>
  <c r="S30" i="1"/>
  <c r="S38" i="1"/>
  <c r="S46" i="1"/>
  <c r="R19" i="1"/>
  <c r="Y19" i="1"/>
  <c r="Y11" i="1"/>
  <c r="Y3" i="1"/>
  <c r="R3" i="1"/>
  <c r="S3" i="1"/>
  <c r="T3" i="1"/>
  <c r="U3" i="1"/>
  <c r="V3" i="1"/>
  <c r="W3" i="1"/>
  <c r="W19" i="1"/>
  <c r="V19" i="1"/>
  <c r="U19" i="1"/>
  <c r="T19" i="1"/>
  <c r="S19" i="1"/>
  <c r="V11" i="1"/>
  <c r="R11" i="1"/>
  <c r="W11" i="1"/>
  <c r="U11" i="1"/>
  <c r="T11" i="1"/>
  <c r="S11" i="1"/>
  <c r="K27" i="1"/>
  <c r="J27" i="1"/>
  <c r="I27" i="1"/>
  <c r="H27" i="1"/>
  <c r="F27" i="1"/>
  <c r="G27" i="1"/>
  <c r="G62" i="1" l="1"/>
  <c r="W27" i="1"/>
  <c r="F59" i="1"/>
  <c r="F62" i="1"/>
  <c r="F63" i="1"/>
  <c r="F60" i="1"/>
  <c r="F65" i="1"/>
  <c r="G57" i="1"/>
  <c r="G60" i="1"/>
  <c r="G65" i="1"/>
  <c r="G59" i="1"/>
  <c r="T27" i="1"/>
  <c r="S27" i="1"/>
  <c r="Y27" i="1"/>
  <c r="F68" i="1"/>
  <c r="F57" i="1"/>
  <c r="Z11" i="1"/>
  <c r="U27" i="1"/>
  <c r="V27" i="1"/>
  <c r="Z3" i="1"/>
  <c r="X27" i="1"/>
  <c r="Z19" i="1"/>
  <c r="R27" i="1"/>
  <c r="O55" i="1"/>
  <c r="G68" i="1"/>
  <c r="P55" i="1"/>
  <c r="G63" i="1"/>
  <c r="Z46" i="1"/>
  <c r="X30" i="1"/>
  <c r="Z38" i="1"/>
  <c r="W55" i="1"/>
  <c r="V55" i="1"/>
  <c r="U55" i="1"/>
  <c r="G66" i="1"/>
  <c r="S55" i="1"/>
  <c r="Y46" i="1"/>
  <c r="Y38" i="1"/>
  <c r="Y30" i="1"/>
  <c r="X46" i="1"/>
  <c r="X38" i="1"/>
  <c r="K55" i="1"/>
  <c r="L55" i="1"/>
  <c r="F66" i="1"/>
  <c r="T55" i="1"/>
  <c r="R55" i="1"/>
  <c r="Z30" i="1"/>
  <c r="Z27" i="1" l="1"/>
  <c r="Z55" i="1"/>
  <c r="Y55" i="1"/>
  <c r="X55" i="1"/>
</calcChain>
</file>

<file path=xl/sharedStrings.xml><?xml version="1.0" encoding="utf-8"?>
<sst xmlns="http://schemas.openxmlformats.org/spreadsheetml/2006/main" count="345" uniqueCount="88">
  <si>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</si>
  <si>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</si>
  <si>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</si>
  <si>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</si>
  <si>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</si>
  <si>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</si>
  <si>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</si>
  <si>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</si>
  <si>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</si>
  <si>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</si>
  <si>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</si>
  <si>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</si>
  <si>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</si>
  <si>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</si>
  <si>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</si>
  <si>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</si>
  <si>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</si>
  <si>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</si>
  <si>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Average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</si>
  <si>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</si>
  <si>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</si>
  <si>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</si>
  <si>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</si>
  <si>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</si>
  <si>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</si>
  <si>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</si>
  <si>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</si>
  <si>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</si>
  <si>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</si>
  <si>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</si>
  <si>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</si>
  <si>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</si>
  <si>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</si>
  <si>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</si>
  <si>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</si>
  <si>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</si>
  <si>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</si>
  <si>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</si>
  <si>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</si>
  <si>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</si>
  <si>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</si>
  <si>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</si>
  <si>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</si>
  <si>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</si>
  <si>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</si>
  <si>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</si>
  <si>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</si>
  <si>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</si>
  <si>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</si>
  <si>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SHP Only</t>
  </si>
  <si>
    <t>all</t>
  </si>
  <si>
    <t>Observed data from ObsData_AllSubjects.txt</t>
  </si>
  <si>
    <t>VDly</t>
  </si>
  <si>
    <t>ER</t>
  </si>
  <si>
    <t>Abs(O-P)</t>
  </si>
  <si>
    <t>1000000 trials/condition</t>
  </si>
  <si>
    <t>S_cs</t>
  </si>
  <si>
    <t>aae</t>
  </si>
  <si>
    <t>FoMa</t>
  </si>
  <si>
    <t>FoMr</t>
  </si>
  <si>
    <t>WAFoMs</t>
  </si>
  <si>
    <t>Strategy 9b with no confirmation, eyes fixed</t>
  </si>
  <si>
    <t>Unitary shape. Saccade noise present.</t>
  </si>
  <si>
    <t>MRptF</t>
  </si>
  <si>
    <t>MTgtF</t>
  </si>
  <si>
    <t>CPskip</t>
  </si>
  <si>
    <t>CNskip</t>
  </si>
  <si>
    <t>MaxITF</t>
  </si>
  <si>
    <t>Strategy 9b with no confirmation, search until target found</t>
  </si>
  <si>
    <t>Strategy 9b with confirm positive &amp; negative, respond absent if no target present within 3 fixations</t>
  </si>
  <si>
    <t xml:space="preserve">Skip confirm positive if fixation within 1 DVA of apparent target. Skip confirm negative if at least 1 fixations already made. </t>
  </si>
  <si>
    <t>CN</t>
  </si>
  <si>
    <t>CRT</t>
  </si>
  <si>
    <t>EN</t>
  </si>
  <si>
    <t>ERT</t>
  </si>
  <si>
    <t>DATA BELOW COPIED TO ABOVE, STARTING WITH LINES 70 (CSF), 90 (COC), 110 (SHP), WITH DATA VALUES STARTING AT +9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</si>
  <si>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</si>
  <si>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</si>
  <si>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CMFix</t>
  </si>
  <si>
    <t>EMFix</t>
  </si>
  <si>
    <t>AllSHP_VM2dNBOWS9b_425_075_99_190713</t>
  </si>
  <si>
    <t>CSFAll_VM2dS9b_11_0_0_190713</t>
  </si>
  <si>
    <t>COCAll_VM2dS9b_11_025_2_025_3_CPN_190713</t>
  </si>
  <si>
    <t>All</t>
  </si>
  <si>
    <t>COC Only</t>
  </si>
  <si>
    <t>R^2</t>
  </si>
  <si>
    <t>AARE</t>
  </si>
  <si>
    <t>AAE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</si>
</sst>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Menlo"/>
      <family val="2"/>
    </font>
    <font>
      <b/>
      <sz val="11"/>
      <color rgb="FF000000"/>
      <name val="Menlo"/>
      <family val="2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0" fillId="0" borderId="0" xfId="0" applyFont="1"/>
    <xf numFmtId="0" fontId="4" fillId="0" borderId="0" xfId="0" applyFont="1"/>
    <xf numFmtId="165" fontId="0" fillId="0" borderId="0" xfId="0" applyNumberFormat="1"/>
    <xf numFmtId="165" fontId="0" fillId="0" borderId="2" xfId="0" applyNumberFormat="1" applyBorder="1"/>
    <xf numFmtId="164" fontId="0" fillId="0" borderId="2" xfId="0" applyNumberFormat="1" applyBorder="1"/>
    <xf numFmtId="0" fontId="5" fillId="0" borderId="0" xfId="0" applyFont="1"/>
    <xf numFmtId="0" fontId="6" fillId="0" borderId="0" xfId="0" applyFont="1"/>
    <xf numFmtId="0" fontId="0" fillId="0" borderId="0" xfId="0" applyBorder="1"/>
    <xf numFmtId="164" fontId="0" fillId="0" borderId="0" xfId="0" applyNumberFormat="1" applyBorder="1"/>
    <xf numFmtId="9" fontId="0" fillId="0" borderId="0" xfId="0" applyNumberFormat="1" applyBorder="1"/>
    <xf numFmtId="165" fontId="0" fillId="0" borderId="0" xfId="0" applyNumberFormat="1" applyBorder="1"/>
    <xf numFmtId="2" fontId="3" fillId="0" borderId="0" xfId="0" applyNumberFormat="1" applyFont="1"/>
    <xf numFmtId="9" fontId="3" fillId="0" borderId="0" xfId="0" applyNumberFormat="1" applyFont="1"/>
    <xf numFmtId="165" fontId="3" fillId="0" borderId="0" xfId="0" applyNumberFormat="1" applyFont="1"/>
    <xf numFmtId="0" fontId="7" fillId="0" borderId="0" xfId="0" applyFont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Correct 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Sheet1!$F$30:$F$33</c:f>
              <c:numCache>
                <c:formatCode>General</c:formatCode>
                <c:ptCount val="4"/>
                <c:pt idx="0">
                  <c:v>399.99200000000002</c:v>
                </c:pt>
                <c:pt idx="1">
                  <c:v>400.00599999999997</c:v>
                </c:pt>
                <c:pt idx="2">
                  <c:v>399.97199999999998</c:v>
                </c:pt>
                <c:pt idx="3">
                  <c:v>400.00900000000001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Sheet1!$F$34:$F$37</c:f>
              <c:numCache>
                <c:formatCode>General</c:formatCode>
                <c:ptCount val="4"/>
                <c:pt idx="0">
                  <c:v>399.988</c:v>
                </c:pt>
                <c:pt idx="1">
                  <c:v>399.99099999999999</c:v>
                </c:pt>
                <c:pt idx="2">
                  <c:v>400.00400000000002</c:v>
                </c:pt>
                <c:pt idx="3">
                  <c:v>400.00900000000001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Sheet1!$F$38:$F$41</c:f>
              <c:numCache>
                <c:formatCode>General</c:formatCode>
                <c:ptCount val="4"/>
                <c:pt idx="0">
                  <c:v>549.13</c:v>
                </c:pt>
                <c:pt idx="1">
                  <c:v>611.17100000000005</c:v>
                </c:pt>
                <c:pt idx="2">
                  <c:v>761.30100000000004</c:v>
                </c:pt>
                <c:pt idx="3">
                  <c:v>892.37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Sheet1!$F$42:$F$45</c:f>
              <c:numCache>
                <c:formatCode>General</c:formatCode>
                <c:ptCount val="4"/>
                <c:pt idx="0">
                  <c:v>547.5</c:v>
                </c:pt>
                <c:pt idx="1">
                  <c:v>556.63499999999999</c:v>
                </c:pt>
                <c:pt idx="2">
                  <c:v>568.28899999999999</c:v>
                </c:pt>
                <c:pt idx="3">
                  <c:v>576.15499999999997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Sheet1!$F$46:$F$49</c:f>
              <c:numCache>
                <c:formatCode>General</c:formatCode>
                <c:ptCount val="4"/>
                <c:pt idx="0">
                  <c:v>921.255</c:v>
                </c:pt>
                <c:pt idx="1">
                  <c:v>1327.1690000000001</c:v>
                </c:pt>
                <c:pt idx="2">
                  <c:v>1845.0540000000001</c:v>
                </c:pt>
                <c:pt idx="3">
                  <c:v>2122.1880000000001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Sheet1!$F$50:$F$53</c:f>
              <c:numCache>
                <c:formatCode>General</c:formatCode>
                <c:ptCount val="4"/>
                <c:pt idx="0">
                  <c:v>720.95299999999997</c:v>
                </c:pt>
                <c:pt idx="1">
                  <c:v>881.89099999999996</c:v>
                </c:pt>
                <c:pt idx="2">
                  <c:v>1087.183</c:v>
                </c:pt>
                <c:pt idx="3">
                  <c:v>1197.2940000000001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Sheet1!$G$3:$G$6</c:f>
                <c:numCache>
                  <c:formatCode>General</c:formatCode>
                  <c:ptCount val="4"/>
                  <c:pt idx="0">
                    <c:v>43.34</c:v>
                  </c:pt>
                  <c:pt idx="1">
                    <c:v>44.326999999999998</c:v>
                  </c:pt>
                  <c:pt idx="2">
                    <c:v>39.363399999999999</c:v>
                  </c:pt>
                  <c:pt idx="3">
                    <c:v>41.371600000000001</c:v>
                  </c:pt>
                </c:numCache>
              </c:numRef>
            </c:plus>
            <c:minus>
              <c:numRef>
                <c:f>Sheet1!$G$3:$G$6</c:f>
                <c:numCache>
                  <c:formatCode>General</c:formatCode>
                  <c:ptCount val="4"/>
                  <c:pt idx="0">
                    <c:v>43.34</c:v>
                  </c:pt>
                  <c:pt idx="1">
                    <c:v>44.326999999999998</c:v>
                  </c:pt>
                  <c:pt idx="2">
                    <c:v>39.363399999999999</c:v>
                  </c:pt>
                  <c:pt idx="3">
                    <c:v>41.371600000000001</c:v>
                  </c:pt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Sheet1!$F$3:$F$6</c:f>
              <c:numCache>
                <c:formatCode>0.000</c:formatCode>
                <c:ptCount val="4"/>
                <c:pt idx="0">
                  <c:v>436.697</c:v>
                </c:pt>
                <c:pt idx="1">
                  <c:v>430.04199999999997</c:v>
                </c:pt>
                <c:pt idx="2">
                  <c:v>423.62</c:v>
                </c:pt>
                <c:pt idx="3">
                  <c:v>425.69400000000002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Sheet1!$G$7:$G$10</c:f>
                <c:numCache>
                  <c:formatCode>General</c:formatCode>
                  <c:ptCount val="4"/>
                  <c:pt idx="0">
                    <c:v>39.9587</c:v>
                  </c:pt>
                  <c:pt idx="1">
                    <c:v>41.008899999999997</c:v>
                  </c:pt>
                  <c:pt idx="2">
                    <c:v>42.334699999999998</c:v>
                  </c:pt>
                  <c:pt idx="3">
                    <c:v>42.4771</c:v>
                  </c:pt>
                </c:numCache>
              </c:numRef>
            </c:plus>
            <c:minus>
              <c:numRef>
                <c:f>Sheet1!$G$7:$G$10</c:f>
                <c:numCache>
                  <c:formatCode>General</c:formatCode>
                  <c:ptCount val="4"/>
                  <c:pt idx="0">
                    <c:v>39.9587</c:v>
                  </c:pt>
                  <c:pt idx="1">
                    <c:v>41.008899999999997</c:v>
                  </c:pt>
                  <c:pt idx="2">
                    <c:v>42.334699999999998</c:v>
                  </c:pt>
                  <c:pt idx="3">
                    <c:v>42.4771</c:v>
                  </c:pt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Sheet1!$F$7:$F$10</c:f>
              <c:numCache>
                <c:formatCode>0.000</c:formatCode>
                <c:ptCount val="4"/>
                <c:pt idx="0">
                  <c:v>395.41699999999997</c:v>
                </c:pt>
                <c:pt idx="1">
                  <c:v>404.149</c:v>
                </c:pt>
                <c:pt idx="2">
                  <c:v>407.709</c:v>
                </c:pt>
                <c:pt idx="3">
                  <c:v>412.71800000000002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Sheet1!$G$11:$G$14</c:f>
                <c:numCache>
                  <c:formatCode>General</c:formatCode>
                  <c:ptCount val="4"/>
                  <c:pt idx="0">
                    <c:v>58.412300000000002</c:v>
                  </c:pt>
                  <c:pt idx="1">
                    <c:v>69.883799999999994</c:v>
                  </c:pt>
                  <c:pt idx="2">
                    <c:v>122.714</c:v>
                  </c:pt>
                  <c:pt idx="3">
                    <c:v>207.95</c:v>
                  </c:pt>
                </c:numCache>
              </c:numRef>
            </c:plus>
            <c:minus>
              <c:numRef>
                <c:f>Sheet1!$G$11:$G$14</c:f>
                <c:numCache>
                  <c:formatCode>General</c:formatCode>
                  <c:ptCount val="4"/>
                  <c:pt idx="0">
                    <c:v>58.412300000000002</c:v>
                  </c:pt>
                  <c:pt idx="1">
                    <c:v>69.883799999999994</c:v>
                  </c:pt>
                  <c:pt idx="2">
                    <c:v>122.714</c:v>
                  </c:pt>
                  <c:pt idx="3">
                    <c:v>207.95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Sheet1!$F$11:$F$14</c:f>
              <c:numCache>
                <c:formatCode>0.000</c:formatCode>
                <c:ptCount val="4"/>
                <c:pt idx="0">
                  <c:v>565.21900000000005</c:v>
                </c:pt>
                <c:pt idx="1">
                  <c:v>631.13099999999997</c:v>
                </c:pt>
                <c:pt idx="2">
                  <c:v>786.91399999999999</c:v>
                </c:pt>
                <c:pt idx="3">
                  <c:v>954.53099999999995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Sheet1!$G$15:$G$18</c:f>
                <c:numCache>
                  <c:formatCode>General</c:formatCode>
                  <c:ptCount val="4"/>
                  <c:pt idx="0">
                    <c:v>46.452100000000002</c:v>
                  </c:pt>
                  <c:pt idx="1">
                    <c:v>49.320599999999999</c:v>
                  </c:pt>
                  <c:pt idx="2">
                    <c:v>59.037700000000001</c:v>
                  </c:pt>
                  <c:pt idx="3">
                    <c:v>71.1096</c:v>
                  </c:pt>
                </c:numCache>
              </c:numRef>
            </c:plus>
            <c:minus>
              <c:numRef>
                <c:f>Sheet1!$G$15:$G$18</c:f>
                <c:numCache>
                  <c:formatCode>General</c:formatCode>
                  <c:ptCount val="4"/>
                  <c:pt idx="0">
                    <c:v>46.452100000000002</c:v>
                  </c:pt>
                  <c:pt idx="1">
                    <c:v>49.320599999999999</c:v>
                  </c:pt>
                  <c:pt idx="2">
                    <c:v>59.037700000000001</c:v>
                  </c:pt>
                  <c:pt idx="3">
                    <c:v>71.1096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Sheet1!$F$15:$F$18</c:f>
              <c:numCache>
                <c:formatCode>0.000</c:formatCode>
                <c:ptCount val="4"/>
                <c:pt idx="0">
                  <c:v>514.505</c:v>
                </c:pt>
                <c:pt idx="1">
                  <c:v>534.38499999999999</c:v>
                </c:pt>
                <c:pt idx="2">
                  <c:v>591.32899999999995</c:v>
                </c:pt>
                <c:pt idx="3">
                  <c:v>650.20799999999997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Sheet1!$G$19:$G$22</c:f>
                <c:numCache>
                  <c:formatCode>General</c:formatCode>
                  <c:ptCount val="4"/>
                  <c:pt idx="0">
                    <c:v>114.494</c:v>
                  </c:pt>
                  <c:pt idx="1">
                    <c:v>187.191</c:v>
                  </c:pt>
                  <c:pt idx="2">
                    <c:v>289.84100000000001</c:v>
                  </c:pt>
                  <c:pt idx="3">
                    <c:v>351.12299999999999</c:v>
                  </c:pt>
                </c:numCache>
              </c:numRef>
            </c:plus>
            <c:minus>
              <c:numRef>
                <c:f>Sheet1!$G$19:$G$22</c:f>
                <c:numCache>
                  <c:formatCode>General</c:formatCode>
                  <c:ptCount val="4"/>
                  <c:pt idx="0">
                    <c:v>114.494</c:v>
                  </c:pt>
                  <c:pt idx="1">
                    <c:v>187.191</c:v>
                  </c:pt>
                  <c:pt idx="2">
                    <c:v>289.84100000000001</c:v>
                  </c:pt>
                  <c:pt idx="3">
                    <c:v>351.12299999999999</c:v>
                  </c:pt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Sheet1!$F$19:$F$22</c:f>
              <c:numCache>
                <c:formatCode>0.000</c:formatCode>
                <c:ptCount val="4"/>
                <c:pt idx="0">
                  <c:v>814.39599999999996</c:v>
                </c:pt>
                <c:pt idx="1">
                  <c:v>1191.7</c:v>
                </c:pt>
                <c:pt idx="2">
                  <c:v>1824.88</c:v>
                </c:pt>
                <c:pt idx="3">
                  <c:v>2244.17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Sheet1!$G$23:$G$26</c:f>
                <c:numCache>
                  <c:formatCode>General</c:formatCode>
                  <c:ptCount val="4"/>
                  <c:pt idx="0">
                    <c:v>84.197900000000004</c:v>
                  </c:pt>
                  <c:pt idx="1">
                    <c:v>100.11</c:v>
                  </c:pt>
                  <c:pt idx="2">
                    <c:v>138.71</c:v>
                  </c:pt>
                  <c:pt idx="3">
                    <c:v>169.41800000000001</c:v>
                  </c:pt>
                </c:numCache>
              </c:numRef>
            </c:plus>
            <c:minus>
              <c:numRef>
                <c:f>Sheet1!$G$23:$G$26</c:f>
                <c:numCache>
                  <c:formatCode>General</c:formatCode>
                  <c:ptCount val="4"/>
                  <c:pt idx="0">
                    <c:v>84.197900000000004</c:v>
                  </c:pt>
                  <c:pt idx="1">
                    <c:v>100.11</c:v>
                  </c:pt>
                  <c:pt idx="2">
                    <c:v>138.71</c:v>
                  </c:pt>
                  <c:pt idx="3">
                    <c:v>169.41800000000001</c:v>
                  </c:pt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Sheet1!$F$23:$F$26</c:f>
              <c:numCache>
                <c:formatCode>0.000</c:formatCode>
                <c:ptCount val="4"/>
                <c:pt idx="0">
                  <c:v>686.87400000000002</c:v>
                </c:pt>
                <c:pt idx="1">
                  <c:v>838.74699999999996</c:v>
                </c:pt>
                <c:pt idx="2">
                  <c:v>1119.24</c:v>
                </c:pt>
                <c:pt idx="3">
                  <c:v>1331.72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Error</a:t>
            </a:r>
            <a:r>
              <a:rPr lang="en-US" sz="1400" baseline="0">
                <a:latin typeface="Helvetica"/>
              </a:rPr>
              <a:t> Rate </a:t>
            </a:r>
            <a:r>
              <a:rPr lang="en-US" sz="1400">
                <a:latin typeface="Helvetica"/>
              </a:rPr>
              <a:t>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Sheet1!$H$30:$H$33</c:f>
              <c:numCache>
                <c:formatCode>General</c:formatCode>
                <c:ptCount val="4"/>
                <c:pt idx="0">
                  <c:v>1.4E-2</c:v>
                </c:pt>
                <c:pt idx="1">
                  <c:v>1.4E-2</c:v>
                </c:pt>
                <c:pt idx="2">
                  <c:v>1.4E-2</c:v>
                </c:pt>
                <c:pt idx="3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Sheet1!$H$34:$H$37</c:f>
              <c:numCache>
                <c:formatCode>General</c:formatCode>
                <c:ptCount val="4"/>
                <c:pt idx="0">
                  <c:v>2.7E-2</c:v>
                </c:pt>
                <c:pt idx="1">
                  <c:v>2.7E-2</c:v>
                </c:pt>
                <c:pt idx="2">
                  <c:v>2.5999999999999999E-2</c:v>
                </c:pt>
                <c:pt idx="3">
                  <c:v>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Sheet1!$H$38:$H$41</c:f>
              <c:numCache>
                <c:formatCode>General</c:formatCode>
                <c:ptCount val="4"/>
                <c:pt idx="0">
                  <c:v>1.4E-2</c:v>
                </c:pt>
                <c:pt idx="1">
                  <c:v>1.4E-2</c:v>
                </c:pt>
                <c:pt idx="2">
                  <c:v>1.4E-2</c:v>
                </c:pt>
                <c:pt idx="3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Sheet1!$H$42:$H$45</c:f>
              <c:numCache>
                <c:formatCode>General</c:formatCode>
                <c:ptCount val="4"/>
                <c:pt idx="0">
                  <c:v>1.4E-2</c:v>
                </c:pt>
                <c:pt idx="1">
                  <c:v>1.7000000000000001E-2</c:v>
                </c:pt>
                <c:pt idx="2">
                  <c:v>3.1E-2</c:v>
                </c:pt>
                <c:pt idx="3">
                  <c:v>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Sheet1!$H$46:$H$49</c:f>
              <c:numCache>
                <c:formatCode>General</c:formatCode>
                <c:ptCount val="4"/>
                <c:pt idx="0">
                  <c:v>1.4E-2</c:v>
                </c:pt>
                <c:pt idx="1">
                  <c:v>1.4E-2</c:v>
                </c:pt>
                <c:pt idx="2">
                  <c:v>1.4E-2</c:v>
                </c:pt>
                <c:pt idx="3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Sheet1!$H$50:$H$53</c:f>
              <c:numCache>
                <c:formatCode>General</c:formatCode>
                <c:ptCount val="4"/>
                <c:pt idx="0">
                  <c:v>1.4999999999999999E-2</c:v>
                </c:pt>
                <c:pt idx="1">
                  <c:v>2.1999999999999999E-2</c:v>
                </c:pt>
                <c:pt idx="2">
                  <c:v>5.3999999999999999E-2</c:v>
                </c:pt>
                <c:pt idx="3">
                  <c:v>9.1999999999999998E-2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Sheet1!$K$3:$K$6</c:f>
                <c:numCache>
                  <c:formatCode>General</c:formatCode>
                  <c:ptCount val="4"/>
                  <c:pt idx="0">
                    <c:v>7.2616E-3</c:v>
                  </c:pt>
                  <c:pt idx="1">
                    <c:v>6.2853800000000001E-3</c:v>
                  </c:pt>
                  <c:pt idx="2">
                    <c:v>7.1889099999999997E-3</c:v>
                  </c:pt>
                  <c:pt idx="3">
                    <c:v>4.3594300000000001E-3</c:v>
                  </c:pt>
                </c:numCache>
              </c:numRef>
            </c:plus>
            <c:minus>
              <c:numRef>
                <c:f>Sheet1!$K$3:$K$6</c:f>
                <c:numCache>
                  <c:formatCode>General</c:formatCode>
                  <c:ptCount val="4"/>
                  <c:pt idx="0">
                    <c:v>7.2616E-3</c:v>
                  </c:pt>
                  <c:pt idx="1">
                    <c:v>6.2853800000000001E-3</c:v>
                  </c:pt>
                  <c:pt idx="2">
                    <c:v>7.1889099999999997E-3</c:v>
                  </c:pt>
                  <c:pt idx="3">
                    <c:v>4.3594300000000001E-3</c:v>
                  </c:pt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Sheet1!$J$3:$J$6</c:f>
              <c:numCache>
                <c:formatCode>General</c:formatCode>
                <c:ptCount val="4"/>
                <c:pt idx="0">
                  <c:v>1.8150599999999999E-2</c:v>
                </c:pt>
                <c:pt idx="1">
                  <c:v>1.5962199999999999E-2</c:v>
                </c:pt>
                <c:pt idx="2">
                  <c:v>1.3422999999999999E-2</c:v>
                </c:pt>
                <c:pt idx="3">
                  <c:v>7.1261800000000002E-3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Sheet1!$K$7:$K$10</c:f>
                <c:numCache>
                  <c:formatCode>General</c:formatCode>
                  <c:ptCount val="4"/>
                  <c:pt idx="0">
                    <c:v>1.0885799999999999E-2</c:v>
                  </c:pt>
                  <c:pt idx="1">
                    <c:v>8.6775600000000008E-3</c:v>
                  </c:pt>
                  <c:pt idx="2">
                    <c:v>7.2674699999999998E-3</c:v>
                  </c:pt>
                  <c:pt idx="3">
                    <c:v>1.1790200000000001E-2</c:v>
                  </c:pt>
                </c:numCache>
              </c:numRef>
            </c:plus>
            <c:minus>
              <c:numRef>
                <c:f>Sheet1!$K$7:$K$10</c:f>
                <c:numCache>
                  <c:formatCode>General</c:formatCode>
                  <c:ptCount val="4"/>
                  <c:pt idx="0">
                    <c:v>1.0885799999999999E-2</c:v>
                  </c:pt>
                  <c:pt idx="1">
                    <c:v>8.6775600000000008E-3</c:v>
                  </c:pt>
                  <c:pt idx="2">
                    <c:v>7.2674699999999998E-3</c:v>
                  </c:pt>
                  <c:pt idx="3">
                    <c:v>1.1790200000000001E-2</c:v>
                  </c:pt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Sheet1!$J$7:$J$10</c:f>
              <c:numCache>
                <c:formatCode>General</c:formatCode>
                <c:ptCount val="4"/>
                <c:pt idx="0">
                  <c:v>2.2624700000000001E-2</c:v>
                </c:pt>
                <c:pt idx="1">
                  <c:v>2.32149E-2</c:v>
                </c:pt>
                <c:pt idx="2">
                  <c:v>2.1647099999999999E-2</c:v>
                </c:pt>
                <c:pt idx="3">
                  <c:v>3.0606000000000001E-2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Sheet1!$K$11:$K$14</c:f>
                <c:numCache>
                  <c:formatCode>General</c:formatCode>
                  <c:ptCount val="4"/>
                  <c:pt idx="0">
                    <c:v>1.1213600000000001E-2</c:v>
                  </c:pt>
                  <c:pt idx="1">
                    <c:v>1.0151E-2</c:v>
                  </c:pt>
                  <c:pt idx="2">
                    <c:v>8.6784199999999992E-3</c:v>
                  </c:pt>
                  <c:pt idx="3">
                    <c:v>9.2220300000000009E-3</c:v>
                  </c:pt>
                </c:numCache>
              </c:numRef>
            </c:plus>
            <c:minus>
              <c:numRef>
                <c:f>Sheet1!$K$11:$K$14</c:f>
                <c:numCache>
                  <c:formatCode>General</c:formatCode>
                  <c:ptCount val="4"/>
                  <c:pt idx="0">
                    <c:v>1.1213600000000001E-2</c:v>
                  </c:pt>
                  <c:pt idx="1">
                    <c:v>1.0151E-2</c:v>
                  </c:pt>
                  <c:pt idx="2">
                    <c:v>8.6784199999999992E-3</c:v>
                  </c:pt>
                  <c:pt idx="3">
                    <c:v>9.2220300000000009E-3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Sheet1!$J$11:$J$14</c:f>
              <c:numCache>
                <c:formatCode>General</c:formatCode>
                <c:ptCount val="4"/>
                <c:pt idx="0">
                  <c:v>1.8563199999999998E-2</c:v>
                </c:pt>
                <c:pt idx="1">
                  <c:v>1.5408699999999999E-2</c:v>
                </c:pt>
                <c:pt idx="2">
                  <c:v>1.18923E-2</c:v>
                </c:pt>
                <c:pt idx="3">
                  <c:v>1.1408400000000001E-2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Sheet1!$K$15:$K$18</c:f>
                <c:numCache>
                  <c:formatCode>General</c:formatCode>
                  <c:ptCount val="4"/>
                  <c:pt idx="0">
                    <c:v>1.2445599999999999E-2</c:v>
                  </c:pt>
                  <c:pt idx="1">
                    <c:v>1.60778E-2</c:v>
                  </c:pt>
                  <c:pt idx="2">
                    <c:v>1.7255699999999999E-2</c:v>
                  </c:pt>
                  <c:pt idx="3">
                    <c:v>2.0703099999999999E-2</c:v>
                  </c:pt>
                </c:numCache>
              </c:numRef>
            </c:plus>
            <c:minus>
              <c:numRef>
                <c:f>Sheet1!$K$15:$K$18</c:f>
                <c:numCache>
                  <c:formatCode>General</c:formatCode>
                  <c:ptCount val="4"/>
                  <c:pt idx="0">
                    <c:v>1.2445599999999999E-2</c:v>
                  </c:pt>
                  <c:pt idx="1">
                    <c:v>1.60778E-2</c:v>
                  </c:pt>
                  <c:pt idx="2">
                    <c:v>1.7255699999999999E-2</c:v>
                  </c:pt>
                  <c:pt idx="3">
                    <c:v>2.0703099999999999E-2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Sheet1!$J$15:$J$18</c:f>
              <c:numCache>
                <c:formatCode>General</c:formatCode>
                <c:ptCount val="4"/>
                <c:pt idx="0">
                  <c:v>2.1767100000000001E-2</c:v>
                </c:pt>
                <c:pt idx="1">
                  <c:v>2.61225E-2</c:v>
                </c:pt>
                <c:pt idx="2">
                  <c:v>2.9852199999999999E-2</c:v>
                </c:pt>
                <c:pt idx="3">
                  <c:v>4.9298500000000002E-2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Sheet1!$K$19:$K$22</c:f>
                <c:numCache>
                  <c:formatCode>General</c:formatCode>
                  <c:ptCount val="4"/>
                  <c:pt idx="0">
                    <c:v>1.13154E-2</c:v>
                  </c:pt>
                  <c:pt idx="1">
                    <c:v>8.3996599999999998E-3</c:v>
                  </c:pt>
                  <c:pt idx="2">
                    <c:v>7.0035999999999996E-3</c:v>
                  </c:pt>
                  <c:pt idx="3">
                    <c:v>9.6941400000000004E-3</c:v>
                  </c:pt>
                </c:numCache>
              </c:numRef>
            </c:plus>
            <c:minus>
              <c:numRef>
                <c:f>Sheet1!$K$19:$K$22</c:f>
                <c:numCache>
                  <c:formatCode>General</c:formatCode>
                  <c:ptCount val="4"/>
                  <c:pt idx="0">
                    <c:v>1.13154E-2</c:v>
                  </c:pt>
                  <c:pt idx="1">
                    <c:v>8.3996599999999998E-3</c:v>
                  </c:pt>
                  <c:pt idx="2">
                    <c:v>7.0035999999999996E-3</c:v>
                  </c:pt>
                  <c:pt idx="3">
                    <c:v>9.6941400000000004E-3</c:v>
                  </c:pt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Sheet1!$J$19:$J$22</c:f>
              <c:numCache>
                <c:formatCode>General</c:formatCode>
                <c:ptCount val="4"/>
                <c:pt idx="0">
                  <c:v>1.6931499999999999E-2</c:v>
                </c:pt>
                <c:pt idx="1">
                  <c:v>1.27917E-2</c:v>
                </c:pt>
                <c:pt idx="2">
                  <c:v>1.2330300000000001E-2</c:v>
                </c:pt>
                <c:pt idx="3">
                  <c:v>1.34132E-2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Sheet1!$K$23:$K$26</c:f>
                <c:numCache>
                  <c:formatCode>General</c:formatCode>
                  <c:ptCount val="4"/>
                  <c:pt idx="0">
                    <c:v>1.02469E-2</c:v>
                  </c:pt>
                  <c:pt idx="1">
                    <c:v>8.6959499999999992E-3</c:v>
                  </c:pt>
                  <c:pt idx="2">
                    <c:v>2.4547599999999999E-2</c:v>
                  </c:pt>
                  <c:pt idx="3">
                    <c:v>4.2934699999999999E-2</c:v>
                  </c:pt>
                </c:numCache>
              </c:numRef>
            </c:plus>
            <c:minus>
              <c:numRef>
                <c:f>Sheet1!$K$23:$K$26</c:f>
                <c:numCache>
                  <c:formatCode>General</c:formatCode>
                  <c:ptCount val="4"/>
                  <c:pt idx="0">
                    <c:v>1.02469E-2</c:v>
                  </c:pt>
                  <c:pt idx="1">
                    <c:v>8.6959499999999992E-3</c:v>
                  </c:pt>
                  <c:pt idx="2">
                    <c:v>2.4547599999999999E-2</c:v>
                  </c:pt>
                  <c:pt idx="3">
                    <c:v>4.2934699999999999E-2</c:v>
                  </c:pt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Sheet1!$J$23:$J$26</c:f>
              <c:numCache>
                <c:formatCode>General</c:formatCode>
                <c:ptCount val="4"/>
                <c:pt idx="0">
                  <c:v>1.9151499999999998E-2</c:v>
                </c:pt>
                <c:pt idx="1">
                  <c:v>1.8366199999999999E-2</c:v>
                </c:pt>
                <c:pt idx="2">
                  <c:v>5.1775500000000002E-2</c:v>
                </c:pt>
                <c:pt idx="3">
                  <c:v>9.2468400000000006E-2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Error 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Sheet1!$D$3:$D$6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Sheet1!$G$30:$G$33</c:f>
              <c:numCache>
                <c:formatCode>General</c:formatCode>
                <c:ptCount val="4"/>
                <c:pt idx="0">
                  <c:v>400.12200000000001</c:v>
                </c:pt>
                <c:pt idx="1">
                  <c:v>400.065</c:v>
                </c:pt>
                <c:pt idx="2">
                  <c:v>399.94600000000003</c:v>
                </c:pt>
                <c:pt idx="3">
                  <c:v>399.94299999999998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D5-DD44-BA9C-E2EFAF8AAB7B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Sheet1!$D$7:$D$10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Sheet1!$G$34:$G$37</c:f>
              <c:numCache>
                <c:formatCode>General</c:formatCode>
                <c:ptCount val="4"/>
                <c:pt idx="0">
                  <c:v>400.03100000000001</c:v>
                </c:pt>
                <c:pt idx="1">
                  <c:v>399.93099999999998</c:v>
                </c:pt>
                <c:pt idx="2">
                  <c:v>399.92700000000002</c:v>
                </c:pt>
                <c:pt idx="3">
                  <c:v>400.02499999999998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D5-DD44-BA9C-E2EFAF8AAB7B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Sheet1!$G$38:$G$41</c:f>
              <c:numCache>
                <c:formatCode>General</c:formatCode>
                <c:ptCount val="4"/>
                <c:pt idx="0">
                  <c:v>550.20600000000002</c:v>
                </c:pt>
                <c:pt idx="1">
                  <c:v>611.05799999999999</c:v>
                </c:pt>
                <c:pt idx="2">
                  <c:v>761.78899999999999</c:v>
                </c:pt>
                <c:pt idx="3">
                  <c:v>893.702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D5-DD44-BA9C-E2EFAF8AAB7B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Sheet1!$G$42:$G$45</c:f>
              <c:numCache>
                <c:formatCode>General</c:formatCode>
                <c:ptCount val="4"/>
                <c:pt idx="0">
                  <c:v>547.79499999999996</c:v>
                </c:pt>
                <c:pt idx="1">
                  <c:v>642.30700000000002</c:v>
                </c:pt>
                <c:pt idx="2">
                  <c:v>832.58399999999995</c:v>
                </c:pt>
                <c:pt idx="3">
                  <c:v>920.42600000000004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D5-DD44-BA9C-E2EFAF8AAB7B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Sheet1!$D$19:$D$22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Sheet1!$G$46:$G$49</c:f>
              <c:numCache>
                <c:formatCode>General</c:formatCode>
                <c:ptCount val="4"/>
                <c:pt idx="0">
                  <c:v>919.78700000000003</c:v>
                </c:pt>
                <c:pt idx="1">
                  <c:v>1327.4739999999999</c:v>
                </c:pt>
                <c:pt idx="2">
                  <c:v>1843.6469999999999</c:v>
                </c:pt>
                <c:pt idx="3">
                  <c:v>2122.2460000000001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D5-DD44-BA9C-E2EFAF8AAB7B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Sheet1!$D$23:$D$26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Sheet1!$G$50:$G$53</c:f>
              <c:numCache>
                <c:formatCode>General</c:formatCode>
                <c:ptCount val="4"/>
                <c:pt idx="0">
                  <c:v>716.91499999999996</c:v>
                </c:pt>
                <c:pt idx="1">
                  <c:v>973.077</c:v>
                </c:pt>
                <c:pt idx="2">
                  <c:v>1551.7360000000001</c:v>
                </c:pt>
                <c:pt idx="3">
                  <c:v>1886.193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D5-DD44-BA9C-E2EFAF8AAB7B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Sheet1!$I$3:$I$6</c:f>
                <c:numCache>
                  <c:formatCode>General</c:formatCode>
                  <c:ptCount val="4"/>
                  <c:pt idx="0">
                    <c:v>63.6736</c:v>
                  </c:pt>
                  <c:pt idx="1">
                    <c:v>124.438</c:v>
                  </c:pt>
                  <c:pt idx="2">
                    <c:v>163.38800000000001</c:v>
                  </c:pt>
                  <c:pt idx="3">
                    <c:v>86.463200000000001</c:v>
                  </c:pt>
                </c:numCache>
              </c:numRef>
            </c:plus>
            <c:minus>
              <c:numRef>
                <c:f>Sheet1!$I$3:$I$6</c:f>
                <c:numCache>
                  <c:formatCode>General</c:formatCode>
                  <c:ptCount val="4"/>
                  <c:pt idx="0">
                    <c:v>63.6736</c:v>
                  </c:pt>
                  <c:pt idx="1">
                    <c:v>124.438</c:v>
                  </c:pt>
                  <c:pt idx="2">
                    <c:v>163.38800000000001</c:v>
                  </c:pt>
                  <c:pt idx="3">
                    <c:v>86.463200000000001</c:v>
                  </c:pt>
                </c:numCache>
              </c:numRef>
            </c:minus>
          </c:errBars>
          <c:xVal>
            <c:numRef>
              <c:f>Sheet1!$D$3:$D$6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Sheet1!$H$3:$H$6</c:f>
              <c:numCache>
                <c:formatCode>0.000</c:formatCode>
                <c:ptCount val="4"/>
                <c:pt idx="0">
                  <c:v>404.64699999999999</c:v>
                </c:pt>
                <c:pt idx="1">
                  <c:v>371.303</c:v>
                </c:pt>
                <c:pt idx="2">
                  <c:v>376.17399999999998</c:v>
                </c:pt>
                <c:pt idx="3">
                  <c:v>306.04000000000002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9D5-DD44-BA9C-E2EFAF8AAB7B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Sheet1!$I$7:$I$10</c:f>
                <c:numCache>
                  <c:formatCode>General</c:formatCode>
                  <c:ptCount val="4"/>
                  <c:pt idx="0">
                    <c:v>101.40600000000001</c:v>
                  </c:pt>
                  <c:pt idx="1">
                    <c:v>47.526299999999999</c:v>
                  </c:pt>
                  <c:pt idx="2">
                    <c:v>135.86600000000001</c:v>
                  </c:pt>
                  <c:pt idx="3">
                    <c:v>32.729900000000001</c:v>
                  </c:pt>
                </c:numCache>
              </c:numRef>
            </c:plus>
            <c:minus>
              <c:numRef>
                <c:f>Sheet1!$I$7:$I$10</c:f>
                <c:numCache>
                  <c:formatCode>General</c:formatCode>
                  <c:ptCount val="4"/>
                  <c:pt idx="0">
                    <c:v>101.40600000000001</c:v>
                  </c:pt>
                  <c:pt idx="1">
                    <c:v>47.526299999999999</c:v>
                  </c:pt>
                  <c:pt idx="2">
                    <c:v>135.86600000000001</c:v>
                  </c:pt>
                  <c:pt idx="3">
                    <c:v>32.729900000000001</c:v>
                  </c:pt>
                </c:numCache>
              </c:numRef>
            </c:minus>
          </c:errBars>
          <c:xVal>
            <c:numRef>
              <c:f>Sheet1!$D$7:$D$10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Sheet1!$H$7:$H$10</c:f>
              <c:numCache>
                <c:formatCode>0.000</c:formatCode>
                <c:ptCount val="4"/>
                <c:pt idx="0">
                  <c:v>356.41199999999998</c:v>
                </c:pt>
                <c:pt idx="1">
                  <c:v>373.49700000000001</c:v>
                </c:pt>
                <c:pt idx="2">
                  <c:v>430.94099999999997</c:v>
                </c:pt>
                <c:pt idx="3">
                  <c:v>356.90199999999999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9D5-DD44-BA9C-E2EFAF8AAB7B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Sheet1!$I$11:$I$14</c:f>
                <c:numCache>
                  <c:formatCode>General</c:formatCode>
                  <c:ptCount val="4"/>
                  <c:pt idx="0">
                    <c:v>118.685</c:v>
                  </c:pt>
                  <c:pt idx="1">
                    <c:v>151.38300000000001</c:v>
                  </c:pt>
                  <c:pt idx="2">
                    <c:v>226.35499999999999</c:v>
                  </c:pt>
                  <c:pt idx="3">
                    <c:v>177.846</c:v>
                  </c:pt>
                </c:numCache>
              </c:numRef>
            </c:plus>
            <c:minus>
              <c:numRef>
                <c:f>Sheet1!$I$11:$I$14</c:f>
                <c:numCache>
                  <c:formatCode>General</c:formatCode>
                  <c:ptCount val="4"/>
                  <c:pt idx="0">
                    <c:v>118.685</c:v>
                  </c:pt>
                  <c:pt idx="1">
                    <c:v>151.38300000000001</c:v>
                  </c:pt>
                  <c:pt idx="2">
                    <c:v>226.35499999999999</c:v>
                  </c:pt>
                  <c:pt idx="3">
                    <c:v>177.846</c:v>
                  </c:pt>
                </c:numCache>
              </c:numRef>
            </c:minus>
          </c:errBars>
          <c:xVal>
            <c:numRef>
              <c:f>Sheet1!$D$11:$D$14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Sheet1!$H$11:$H$14</c:f>
              <c:numCache>
                <c:formatCode>0.000</c:formatCode>
                <c:ptCount val="4"/>
                <c:pt idx="0">
                  <c:v>576.81299999999999</c:v>
                </c:pt>
                <c:pt idx="1">
                  <c:v>511.47300000000001</c:v>
                </c:pt>
                <c:pt idx="2">
                  <c:v>551.89499999999998</c:v>
                </c:pt>
                <c:pt idx="3">
                  <c:v>306.755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9D5-DD44-BA9C-E2EFAF8AAB7B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Sheet1!$I$15:$I$18</c:f>
                <c:numCache>
                  <c:formatCode>General</c:formatCode>
                  <c:ptCount val="4"/>
                  <c:pt idx="0">
                    <c:v>181.874</c:v>
                  </c:pt>
                  <c:pt idx="1">
                    <c:v>132.82300000000001</c:v>
                  </c:pt>
                  <c:pt idx="2">
                    <c:v>174.90100000000001</c:v>
                  </c:pt>
                  <c:pt idx="3">
                    <c:v>165.964</c:v>
                  </c:pt>
                </c:numCache>
              </c:numRef>
            </c:plus>
            <c:minus>
              <c:numRef>
                <c:f>Sheet1!$I$15:$I$18</c:f>
                <c:numCache>
                  <c:formatCode>General</c:formatCode>
                  <c:ptCount val="4"/>
                  <c:pt idx="0">
                    <c:v>181.874</c:v>
                  </c:pt>
                  <c:pt idx="1">
                    <c:v>132.82300000000001</c:v>
                  </c:pt>
                  <c:pt idx="2">
                    <c:v>174.90100000000001</c:v>
                  </c:pt>
                  <c:pt idx="3">
                    <c:v>165.964</c:v>
                  </c:pt>
                </c:numCache>
              </c:numRef>
            </c:minus>
          </c:errBars>
          <c:xVal>
            <c:numRef>
              <c:f>Sheet1!$D$15:$D$18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Sheet1!$H$15:$H$18</c:f>
              <c:numCache>
                <c:formatCode>0.000</c:formatCode>
                <c:ptCount val="4"/>
                <c:pt idx="0">
                  <c:v>580.80100000000004</c:v>
                </c:pt>
                <c:pt idx="1">
                  <c:v>625.09799999999996</c:v>
                </c:pt>
                <c:pt idx="2">
                  <c:v>615.96799999999996</c:v>
                </c:pt>
                <c:pt idx="3">
                  <c:v>826.56399999999996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9D5-DD44-BA9C-E2EFAF8AAB7B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Sheet1!$I$19:$I$22</c:f>
                <c:numCache>
                  <c:formatCode>General</c:formatCode>
                  <c:ptCount val="4"/>
                  <c:pt idx="0">
                    <c:v>226.24299999999999</c:v>
                  </c:pt>
                  <c:pt idx="1">
                    <c:v>472.48500000000001</c:v>
                  </c:pt>
                  <c:pt idx="2">
                    <c:v>228.86500000000001</c:v>
                  </c:pt>
                  <c:pt idx="3">
                    <c:v>484.12900000000002</c:v>
                  </c:pt>
                </c:numCache>
              </c:numRef>
            </c:plus>
            <c:minus>
              <c:numRef>
                <c:f>Sheet1!$I$19:$I$22</c:f>
                <c:numCache>
                  <c:formatCode>General</c:formatCode>
                  <c:ptCount val="4"/>
                  <c:pt idx="0">
                    <c:v>226.24299999999999</c:v>
                  </c:pt>
                  <c:pt idx="1">
                    <c:v>472.48500000000001</c:v>
                  </c:pt>
                  <c:pt idx="2">
                    <c:v>228.86500000000001</c:v>
                  </c:pt>
                  <c:pt idx="3">
                    <c:v>484.12900000000002</c:v>
                  </c:pt>
                </c:numCache>
              </c:numRef>
            </c:minus>
          </c:errBars>
          <c:xVal>
            <c:numRef>
              <c:f>Sheet1!$D$19:$D$22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Sheet1!$H$19:$H$22</c:f>
              <c:numCache>
                <c:formatCode>0.000</c:formatCode>
                <c:ptCount val="4"/>
                <c:pt idx="0">
                  <c:v>677.80600000000004</c:v>
                </c:pt>
                <c:pt idx="1">
                  <c:v>1111.01</c:v>
                </c:pt>
                <c:pt idx="2">
                  <c:v>1283.1500000000001</c:v>
                </c:pt>
                <c:pt idx="3">
                  <c:v>1235.56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9D5-DD44-BA9C-E2EFAF8AAB7B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Sheet1!$I$23:$I$26</c:f>
                <c:numCache>
                  <c:formatCode>General</c:formatCode>
                  <c:ptCount val="4"/>
                  <c:pt idx="0">
                    <c:v>198.59399999999999</c:v>
                  </c:pt>
                  <c:pt idx="1">
                    <c:v>309.18599999999998</c:v>
                  </c:pt>
                  <c:pt idx="2">
                    <c:v>250.80600000000001</c:v>
                  </c:pt>
                  <c:pt idx="3">
                    <c:v>361.41</c:v>
                  </c:pt>
                </c:numCache>
              </c:numRef>
            </c:plus>
            <c:minus>
              <c:numRef>
                <c:f>Sheet1!$I$23:$I$26</c:f>
                <c:numCache>
                  <c:formatCode>General</c:formatCode>
                  <c:ptCount val="4"/>
                  <c:pt idx="0">
                    <c:v>198.59399999999999</c:v>
                  </c:pt>
                  <c:pt idx="1">
                    <c:v>309.18599999999998</c:v>
                  </c:pt>
                  <c:pt idx="2">
                    <c:v>250.80600000000001</c:v>
                  </c:pt>
                  <c:pt idx="3">
                    <c:v>361.41</c:v>
                  </c:pt>
                </c:numCache>
              </c:numRef>
            </c:minus>
          </c:errBars>
          <c:xVal>
            <c:numRef>
              <c:f>Sheet1!$D$23:$D$26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Sheet1!$H$23:$H$26</c:f>
              <c:numCache>
                <c:formatCode>0.000</c:formatCode>
                <c:ptCount val="4"/>
                <c:pt idx="0">
                  <c:v>657.60599999999999</c:v>
                </c:pt>
                <c:pt idx="1">
                  <c:v>936.29300000000001</c:v>
                </c:pt>
                <c:pt idx="2">
                  <c:v>1632.07</c:v>
                </c:pt>
                <c:pt idx="3">
                  <c:v>2078.64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9D5-DD44-BA9C-E2EFAF8AA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817087</xdr:colOff>
      <xdr:row>2</xdr:row>
      <xdr:rowOff>15423</xdr:rowOff>
    </xdr:from>
    <xdr:to>
      <xdr:col>37</xdr:col>
      <xdr:colOff>108801</xdr:colOff>
      <xdr:row>33</xdr:row>
      <xdr:rowOff>21772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11874</xdr:colOff>
      <xdr:row>34</xdr:row>
      <xdr:rowOff>3627</xdr:rowOff>
    </xdr:from>
    <xdr:to>
      <xdr:col>37</xdr:col>
      <xdr:colOff>154488</xdr:colOff>
      <xdr:row>68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84668</xdr:colOff>
      <xdr:row>2</xdr:row>
      <xdr:rowOff>16934</xdr:rowOff>
    </xdr:from>
    <xdr:to>
      <xdr:col>47</xdr:col>
      <xdr:colOff>206114</xdr:colOff>
      <xdr:row>33</xdr:row>
      <xdr:rowOff>23283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05AB870-4A78-3347-B5DC-226D54135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35"/>
  <sheetViews>
    <sheetView tabSelected="1" zoomScale="75" zoomScaleNormal="75" zoomScalePageLayoutView="75" workbookViewId="0">
      <selection activeCell="AV49" sqref="AV49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4" width="8" customWidth="1"/>
    <col min="15" max="16" width="10.1640625" customWidth="1"/>
    <col min="18" max="18" width="11" customWidth="1"/>
  </cols>
  <sheetData>
    <row r="1" spans="1:26" x14ac:dyDescent="0.2">
      <c r="C1" s="2" t="s">
        <v>12</v>
      </c>
      <c r="D1" s="2"/>
      <c r="E1" s="2"/>
      <c r="F1" s="3" t="s">
        <v>9</v>
      </c>
      <c r="G1" s="3"/>
      <c r="H1" s="2" t="s">
        <v>7</v>
      </c>
      <c r="J1" s="3" t="s">
        <v>10</v>
      </c>
      <c r="K1" s="4"/>
      <c r="L1" s="22"/>
      <c r="M1" s="22"/>
      <c r="N1" s="22"/>
      <c r="R1" s="2" t="s">
        <v>20</v>
      </c>
      <c r="U1" s="2" t="s">
        <v>21</v>
      </c>
      <c r="X1" s="2" t="s">
        <v>25</v>
      </c>
    </row>
    <row r="2" spans="1:26" x14ac:dyDescent="0.2">
      <c r="A2" s="2" t="s">
        <v>13</v>
      </c>
      <c r="B2" s="2" t="s">
        <v>34</v>
      </c>
      <c r="C2" s="2" t="s">
        <v>5</v>
      </c>
      <c r="D2" s="2" t="s">
        <v>11</v>
      </c>
      <c r="E2" s="2" t="s">
        <v>1</v>
      </c>
      <c r="F2" s="2" t="s">
        <v>8</v>
      </c>
      <c r="G2" s="2" t="s">
        <v>6</v>
      </c>
      <c r="H2" s="2" t="s">
        <v>8</v>
      </c>
      <c r="I2" s="2" t="s">
        <v>6</v>
      </c>
      <c r="J2" s="2" t="s">
        <v>14</v>
      </c>
      <c r="K2" s="2" t="s">
        <v>6</v>
      </c>
      <c r="L2" s="2"/>
      <c r="M2" s="2"/>
      <c r="N2" s="2"/>
      <c r="R2" s="3" t="s">
        <v>22</v>
      </c>
      <c r="S2" s="3" t="s">
        <v>23</v>
      </c>
      <c r="T2" s="3" t="s">
        <v>24</v>
      </c>
      <c r="U2" s="3" t="s">
        <v>22</v>
      </c>
      <c r="V2" s="3" t="s">
        <v>23</v>
      </c>
      <c r="W2" s="3" t="s">
        <v>24</v>
      </c>
      <c r="X2" s="10" t="s">
        <v>26</v>
      </c>
      <c r="Y2" s="10" t="s">
        <v>27</v>
      </c>
      <c r="Z2" s="12" t="s">
        <v>28</v>
      </c>
    </row>
    <row r="3" spans="1:26" x14ac:dyDescent="0.2">
      <c r="A3" t="s">
        <v>3</v>
      </c>
      <c r="B3" t="s">
        <v>50</v>
      </c>
      <c r="C3">
        <v>0</v>
      </c>
      <c r="D3">
        <v>3</v>
      </c>
      <c r="E3">
        <v>3</v>
      </c>
      <c r="F3" s="1">
        <v>436.697</v>
      </c>
      <c r="G3" s="1">
        <v>43.34</v>
      </c>
      <c r="H3" s="1">
        <v>404.64699999999999</v>
      </c>
      <c r="I3" s="1">
        <v>63.6736</v>
      </c>
      <c r="J3">
        <v>1.8150599999999999E-2</v>
      </c>
      <c r="K3">
        <v>7.2616E-3</v>
      </c>
      <c r="R3" s="8">
        <f>SLOPE($F3:$F6,$D3:$D6)</f>
        <v>-0.7174519774011282</v>
      </c>
      <c r="S3" s="8">
        <f>INTERCEPT($F3:$F6,$D3:$D6)</f>
        <v>436.00840677966096</v>
      </c>
      <c r="T3" s="9">
        <f>RSQ($F3:$F6,$D3:$D6)</f>
        <v>0.68193013640937983</v>
      </c>
      <c r="U3" s="8">
        <f>SLOPE($F7:$F10,$D7:$D10)</f>
        <v>1.0368757062146916</v>
      </c>
      <c r="V3" s="8">
        <f>INTERCEPT($F7:$F10,$D7:$D10)</f>
        <v>394.88871186440679</v>
      </c>
      <c r="W3" s="9">
        <f>RSQ($F7:$F10,$D7:$D10)</f>
        <v>0.89500302725844993</v>
      </c>
      <c r="X3" s="1">
        <f>AVERAGE($J3:$J6)</f>
        <v>1.3665495E-2</v>
      </c>
      <c r="Y3" s="1">
        <f>AVERAGE($J7:$J10)</f>
        <v>2.4523175000000001E-2</v>
      </c>
      <c r="Z3">
        <f>R3/U3</f>
        <v>-0.69193633634287821</v>
      </c>
    </row>
    <row r="4" spans="1:26" x14ac:dyDescent="0.2">
      <c r="A4" t="s">
        <v>3</v>
      </c>
      <c r="B4" t="s">
        <v>50</v>
      </c>
      <c r="C4">
        <v>0</v>
      </c>
      <c r="D4">
        <v>6</v>
      </c>
      <c r="E4">
        <v>3</v>
      </c>
      <c r="F4" s="1">
        <v>430.04199999999997</v>
      </c>
      <c r="G4" s="1">
        <v>44.326999999999998</v>
      </c>
      <c r="H4" s="1">
        <v>371.303</v>
      </c>
      <c r="I4" s="1">
        <v>124.438</v>
      </c>
      <c r="J4">
        <v>1.5962199999999999E-2</v>
      </c>
      <c r="K4">
        <v>6.2853800000000001E-3</v>
      </c>
      <c r="X4" s="1"/>
      <c r="Y4" s="1"/>
    </row>
    <row r="5" spans="1:26" x14ac:dyDescent="0.2">
      <c r="A5" t="s">
        <v>3</v>
      </c>
      <c r="B5" t="s">
        <v>50</v>
      </c>
      <c r="C5">
        <v>0</v>
      </c>
      <c r="D5">
        <v>12</v>
      </c>
      <c r="E5">
        <v>3</v>
      </c>
      <c r="F5" s="1">
        <v>423.62</v>
      </c>
      <c r="G5" s="1">
        <v>39.363399999999999</v>
      </c>
      <c r="H5" s="1">
        <v>376.17399999999998</v>
      </c>
      <c r="I5" s="1">
        <v>163.38800000000001</v>
      </c>
      <c r="J5">
        <v>1.3422999999999999E-2</v>
      </c>
      <c r="K5">
        <v>7.1889099999999997E-3</v>
      </c>
      <c r="X5" s="1"/>
      <c r="Y5" s="1"/>
    </row>
    <row r="6" spans="1:26" x14ac:dyDescent="0.2">
      <c r="A6" t="s">
        <v>3</v>
      </c>
      <c r="B6" t="s">
        <v>50</v>
      </c>
      <c r="C6">
        <v>0</v>
      </c>
      <c r="D6">
        <v>18</v>
      </c>
      <c r="E6">
        <v>3</v>
      </c>
      <c r="F6" s="1">
        <v>425.69400000000002</v>
      </c>
      <c r="G6" s="1">
        <v>41.371600000000001</v>
      </c>
      <c r="H6" s="1">
        <v>306.04000000000002</v>
      </c>
      <c r="I6" s="1">
        <v>86.463200000000001</v>
      </c>
      <c r="J6">
        <v>7.1261800000000002E-3</v>
      </c>
      <c r="K6">
        <v>4.3594300000000001E-3</v>
      </c>
      <c r="X6" s="1"/>
      <c r="Y6" s="1"/>
    </row>
    <row r="7" spans="1:26" x14ac:dyDescent="0.2">
      <c r="A7" t="s">
        <v>3</v>
      </c>
      <c r="B7" t="s">
        <v>50</v>
      </c>
      <c r="C7">
        <v>1</v>
      </c>
      <c r="D7">
        <v>3</v>
      </c>
      <c r="E7">
        <v>3</v>
      </c>
      <c r="F7" s="1">
        <v>395.41699999999997</v>
      </c>
      <c r="G7" s="1">
        <v>39.9587</v>
      </c>
      <c r="H7" s="1">
        <v>356.41199999999998</v>
      </c>
      <c r="I7" s="1">
        <v>101.40600000000001</v>
      </c>
      <c r="J7">
        <v>2.2624700000000001E-2</v>
      </c>
      <c r="K7">
        <v>1.0885799999999999E-2</v>
      </c>
      <c r="X7" s="1"/>
      <c r="Y7" s="1"/>
    </row>
    <row r="8" spans="1:26" x14ac:dyDescent="0.2">
      <c r="A8" t="s">
        <v>3</v>
      </c>
      <c r="B8" t="s">
        <v>50</v>
      </c>
      <c r="C8">
        <v>1</v>
      </c>
      <c r="D8">
        <v>6</v>
      </c>
      <c r="E8">
        <v>3</v>
      </c>
      <c r="F8" s="1">
        <v>404.149</v>
      </c>
      <c r="G8" s="1">
        <v>41.008899999999997</v>
      </c>
      <c r="H8" s="1">
        <v>373.49700000000001</v>
      </c>
      <c r="I8" s="1">
        <v>47.526299999999999</v>
      </c>
      <c r="J8">
        <v>2.32149E-2</v>
      </c>
      <c r="K8">
        <v>8.6775600000000008E-3</v>
      </c>
      <c r="X8" s="1"/>
      <c r="Y8" s="1"/>
    </row>
    <row r="9" spans="1:26" x14ac:dyDescent="0.2">
      <c r="A9" t="s">
        <v>3</v>
      </c>
      <c r="B9" t="s">
        <v>50</v>
      </c>
      <c r="C9">
        <v>1</v>
      </c>
      <c r="D9">
        <v>12</v>
      </c>
      <c r="E9">
        <v>3</v>
      </c>
      <c r="F9" s="1">
        <v>407.709</v>
      </c>
      <c r="G9" s="1">
        <v>42.334699999999998</v>
      </c>
      <c r="H9" s="1">
        <v>430.94099999999997</v>
      </c>
      <c r="I9" s="1">
        <v>135.86600000000001</v>
      </c>
      <c r="J9">
        <v>2.1647099999999999E-2</v>
      </c>
      <c r="K9">
        <v>7.2674699999999998E-3</v>
      </c>
      <c r="X9" s="1"/>
      <c r="Y9" s="1"/>
    </row>
    <row r="10" spans="1:26" x14ac:dyDescent="0.2">
      <c r="A10" t="s">
        <v>3</v>
      </c>
      <c r="B10" t="s">
        <v>50</v>
      </c>
      <c r="C10">
        <v>1</v>
      </c>
      <c r="D10">
        <v>18</v>
      </c>
      <c r="E10">
        <v>3</v>
      </c>
      <c r="F10" s="1">
        <v>412.71800000000002</v>
      </c>
      <c r="G10" s="1">
        <v>42.4771</v>
      </c>
      <c r="H10" s="1">
        <v>356.90199999999999</v>
      </c>
      <c r="I10" s="1">
        <v>32.729900000000001</v>
      </c>
      <c r="J10">
        <v>3.0606000000000001E-2</v>
      </c>
      <c r="K10">
        <v>1.1790200000000001E-2</v>
      </c>
      <c r="X10" s="1"/>
      <c r="Y10" s="1"/>
    </row>
    <row r="11" spans="1:26" x14ac:dyDescent="0.2">
      <c r="A11" t="s">
        <v>4</v>
      </c>
      <c r="B11" t="s">
        <v>50</v>
      </c>
      <c r="C11">
        <v>0</v>
      </c>
      <c r="D11">
        <v>3</v>
      </c>
      <c r="E11">
        <v>4</v>
      </c>
      <c r="F11" s="1">
        <v>565.21900000000005</v>
      </c>
      <c r="G11" s="1">
        <v>58.412300000000002</v>
      </c>
      <c r="H11" s="1">
        <v>576.81299999999999</v>
      </c>
      <c r="I11" s="1">
        <v>118.685</v>
      </c>
      <c r="J11">
        <v>1.8563199999999998E-2</v>
      </c>
      <c r="K11">
        <v>1.1213600000000001E-2</v>
      </c>
      <c r="R11" s="8">
        <f>SLOPE($F11:$F14,$D11:$D14)</f>
        <v>26.090152542372874</v>
      </c>
      <c r="S11" s="8">
        <f>INTERCEPT($F11:$F14,$D11:$D14)</f>
        <v>480.06976271186454</v>
      </c>
      <c r="T11" s="9">
        <f>RSQ($F11:$F14,$D11:$D14)</f>
        <v>0.99845679709404311</v>
      </c>
      <c r="U11" s="8">
        <f>SLOPE($F15:$F18,$D15:$D18)</f>
        <v>9.1740395480225967</v>
      </c>
      <c r="V11" s="8">
        <f>INTERCEPT($F15:$F18,$D15:$D18)</f>
        <v>483.1598644067796</v>
      </c>
      <c r="W11" s="9">
        <f>RSQ($F15:$F18,$D15:$D18)</f>
        <v>0.99673895264002721</v>
      </c>
      <c r="X11" s="1">
        <f>AVERAGE($J11:$J14)</f>
        <v>1.431815E-2</v>
      </c>
      <c r="Y11" s="1">
        <f>AVERAGE($J15:$J18)</f>
        <v>3.1760074999999999E-2</v>
      </c>
      <c r="Z11">
        <f>R11/U11</f>
        <v>2.8439110607492895</v>
      </c>
    </row>
    <row r="12" spans="1:26" x14ac:dyDescent="0.2">
      <c r="A12" t="s">
        <v>4</v>
      </c>
      <c r="B12" t="s">
        <v>50</v>
      </c>
      <c r="C12">
        <v>0</v>
      </c>
      <c r="D12">
        <v>6</v>
      </c>
      <c r="E12">
        <v>4</v>
      </c>
      <c r="F12" s="1">
        <v>631.13099999999997</v>
      </c>
      <c r="G12" s="1">
        <v>69.883799999999994</v>
      </c>
      <c r="H12" s="1">
        <v>511.47300000000001</v>
      </c>
      <c r="I12" s="1">
        <v>151.38300000000001</v>
      </c>
      <c r="J12">
        <v>1.5408699999999999E-2</v>
      </c>
      <c r="K12">
        <v>1.0151E-2</v>
      </c>
      <c r="X12" s="1"/>
      <c r="Y12" s="1"/>
    </row>
    <row r="13" spans="1:26" x14ac:dyDescent="0.2">
      <c r="A13" t="s">
        <v>4</v>
      </c>
      <c r="B13" t="s">
        <v>50</v>
      </c>
      <c r="C13">
        <v>0</v>
      </c>
      <c r="D13">
        <v>12</v>
      </c>
      <c r="E13">
        <v>4</v>
      </c>
      <c r="F13" s="1">
        <v>786.91399999999999</v>
      </c>
      <c r="G13" s="1">
        <v>122.714</v>
      </c>
      <c r="H13" s="1">
        <v>551.89499999999998</v>
      </c>
      <c r="I13" s="1">
        <v>226.35499999999999</v>
      </c>
      <c r="J13">
        <v>1.18923E-2</v>
      </c>
      <c r="K13">
        <v>8.6784199999999992E-3</v>
      </c>
      <c r="X13" s="1"/>
      <c r="Y13" s="1"/>
    </row>
    <row r="14" spans="1:26" x14ac:dyDescent="0.2">
      <c r="A14" t="s">
        <v>4</v>
      </c>
      <c r="B14" t="s">
        <v>50</v>
      </c>
      <c r="C14">
        <v>0</v>
      </c>
      <c r="D14">
        <v>18</v>
      </c>
      <c r="E14">
        <v>4</v>
      </c>
      <c r="F14" s="1">
        <v>954.53099999999995</v>
      </c>
      <c r="G14" s="1">
        <v>207.95</v>
      </c>
      <c r="H14" s="1">
        <v>306.755</v>
      </c>
      <c r="I14" s="1">
        <v>177.846</v>
      </c>
      <c r="J14">
        <v>1.1408400000000001E-2</v>
      </c>
      <c r="K14">
        <v>9.2220300000000009E-3</v>
      </c>
      <c r="X14" s="1"/>
      <c r="Y14" s="1"/>
    </row>
    <row r="15" spans="1:26" x14ac:dyDescent="0.2">
      <c r="A15" t="s">
        <v>4</v>
      </c>
      <c r="B15" t="s">
        <v>50</v>
      </c>
      <c r="C15">
        <v>1</v>
      </c>
      <c r="D15">
        <v>3</v>
      </c>
      <c r="E15">
        <v>4</v>
      </c>
      <c r="F15" s="1">
        <v>514.505</v>
      </c>
      <c r="G15" s="1">
        <v>46.452100000000002</v>
      </c>
      <c r="H15" s="1">
        <v>580.80100000000004</v>
      </c>
      <c r="I15" s="1">
        <v>181.874</v>
      </c>
      <c r="J15">
        <v>2.1767100000000001E-2</v>
      </c>
      <c r="K15">
        <v>1.2445599999999999E-2</v>
      </c>
      <c r="X15" s="1"/>
      <c r="Y15" s="1"/>
    </row>
    <row r="16" spans="1:26" x14ac:dyDescent="0.2">
      <c r="A16" t="s">
        <v>4</v>
      </c>
      <c r="B16" t="s">
        <v>50</v>
      </c>
      <c r="C16">
        <v>1</v>
      </c>
      <c r="D16">
        <v>6</v>
      </c>
      <c r="E16">
        <v>4</v>
      </c>
      <c r="F16" s="1">
        <v>534.38499999999999</v>
      </c>
      <c r="G16" s="1">
        <v>49.320599999999999</v>
      </c>
      <c r="H16" s="1">
        <v>625.09799999999996</v>
      </c>
      <c r="I16" s="1">
        <v>132.82300000000001</v>
      </c>
      <c r="J16">
        <v>2.61225E-2</v>
      </c>
      <c r="K16">
        <v>1.60778E-2</v>
      </c>
      <c r="X16" s="1"/>
      <c r="Y16" s="1"/>
    </row>
    <row r="17" spans="1:26" x14ac:dyDescent="0.2">
      <c r="A17" t="s">
        <v>4</v>
      </c>
      <c r="B17" t="s">
        <v>50</v>
      </c>
      <c r="C17">
        <v>1</v>
      </c>
      <c r="D17">
        <v>12</v>
      </c>
      <c r="E17">
        <v>4</v>
      </c>
      <c r="F17" s="1">
        <v>591.32899999999995</v>
      </c>
      <c r="G17" s="1">
        <v>59.037700000000001</v>
      </c>
      <c r="H17" s="1">
        <v>615.96799999999996</v>
      </c>
      <c r="I17" s="1">
        <v>174.90100000000001</v>
      </c>
      <c r="J17">
        <v>2.9852199999999999E-2</v>
      </c>
      <c r="K17">
        <v>1.7255699999999999E-2</v>
      </c>
      <c r="X17" s="1"/>
      <c r="Y17" s="1"/>
    </row>
    <row r="18" spans="1:26" x14ac:dyDescent="0.2">
      <c r="A18" t="s">
        <v>4</v>
      </c>
      <c r="B18" t="s">
        <v>50</v>
      </c>
      <c r="C18">
        <v>1</v>
      </c>
      <c r="D18">
        <v>18</v>
      </c>
      <c r="E18">
        <v>4</v>
      </c>
      <c r="F18" s="1">
        <v>650.20799999999997</v>
      </c>
      <c r="G18" s="1">
        <v>71.1096</v>
      </c>
      <c r="H18" s="1">
        <v>826.56399999999996</v>
      </c>
      <c r="I18" s="1">
        <v>165.964</v>
      </c>
      <c r="J18">
        <v>4.9298500000000002E-2</v>
      </c>
      <c r="K18">
        <v>2.0703099999999999E-2</v>
      </c>
      <c r="X18" s="1"/>
      <c r="Y18" s="1"/>
    </row>
    <row r="19" spans="1:26" x14ac:dyDescent="0.2">
      <c r="A19" t="s">
        <v>2</v>
      </c>
      <c r="B19" t="s">
        <v>50</v>
      </c>
      <c r="C19">
        <v>0</v>
      </c>
      <c r="D19">
        <v>3</v>
      </c>
      <c r="E19">
        <v>2</v>
      </c>
      <c r="F19" s="1">
        <v>814.39599999999996</v>
      </c>
      <c r="G19" s="1">
        <v>114.494</v>
      </c>
      <c r="H19" s="1">
        <v>677.80600000000004</v>
      </c>
      <c r="I19" s="1">
        <v>226.24299999999999</v>
      </c>
      <c r="J19">
        <v>1.6931499999999999E-2</v>
      </c>
      <c r="K19">
        <v>1.13154E-2</v>
      </c>
      <c r="R19" s="8">
        <f>SLOPE($F19:$F22,$D19:$D22)</f>
        <v>95.324553672316384</v>
      </c>
      <c r="S19" s="8">
        <f>INTERCEPT($F19:$F22,$D19:$D22)</f>
        <v>589.37210169491539</v>
      </c>
      <c r="T19" s="9">
        <f>RSQ($F19:$F22,$D19:$D22)</f>
        <v>0.98629855829098323</v>
      </c>
      <c r="U19" s="8">
        <f>SLOPE($F23:$F26,$D23:$D26)</f>
        <v>43.113214689265533</v>
      </c>
      <c r="V19" s="8">
        <f>INTERCEPT($F23:$F26,$D23:$D26)</f>
        <v>573.79140677966109</v>
      </c>
      <c r="W19" s="9">
        <f>RSQ($F23:$F26,$D23:$D26)</f>
        <v>0.99427537376680741</v>
      </c>
      <c r="X19" s="1">
        <f>AVERAGE($J19:$J22)</f>
        <v>1.3866675E-2</v>
      </c>
      <c r="Y19" s="1">
        <f>AVERAGE($J23:$J26)</f>
        <v>4.5440400000000006E-2</v>
      </c>
      <c r="Z19">
        <f>R19/U19</f>
        <v>2.2110286685731788</v>
      </c>
    </row>
    <row r="20" spans="1:26" x14ac:dyDescent="0.2">
      <c r="A20" t="s">
        <v>2</v>
      </c>
      <c r="B20" t="s">
        <v>50</v>
      </c>
      <c r="C20">
        <v>0</v>
      </c>
      <c r="D20">
        <v>6</v>
      </c>
      <c r="E20">
        <v>2</v>
      </c>
      <c r="F20" s="1">
        <v>1191.7</v>
      </c>
      <c r="G20" s="1">
        <v>187.191</v>
      </c>
      <c r="H20" s="1">
        <v>1111.01</v>
      </c>
      <c r="I20" s="1">
        <v>472.48500000000001</v>
      </c>
      <c r="J20">
        <v>1.27917E-2</v>
      </c>
      <c r="K20">
        <v>8.3996599999999998E-3</v>
      </c>
      <c r="X20" s="1"/>
      <c r="Y20" s="1"/>
    </row>
    <row r="21" spans="1:26" x14ac:dyDescent="0.2">
      <c r="A21" t="s">
        <v>2</v>
      </c>
      <c r="B21" t="s">
        <v>50</v>
      </c>
      <c r="C21">
        <v>0</v>
      </c>
      <c r="D21">
        <v>12</v>
      </c>
      <c r="E21">
        <v>2</v>
      </c>
      <c r="F21" s="1">
        <v>1824.88</v>
      </c>
      <c r="G21" s="1">
        <v>289.84100000000001</v>
      </c>
      <c r="H21" s="1">
        <v>1283.1500000000001</v>
      </c>
      <c r="I21" s="1">
        <v>228.86500000000001</v>
      </c>
      <c r="J21">
        <v>1.2330300000000001E-2</v>
      </c>
      <c r="K21">
        <v>7.0035999999999996E-3</v>
      </c>
      <c r="X21" s="1"/>
      <c r="Y21" s="1"/>
    </row>
    <row r="22" spans="1:26" x14ac:dyDescent="0.2">
      <c r="A22" t="s">
        <v>2</v>
      </c>
      <c r="B22" t="s">
        <v>50</v>
      </c>
      <c r="C22">
        <v>0</v>
      </c>
      <c r="D22">
        <v>18</v>
      </c>
      <c r="E22">
        <v>2</v>
      </c>
      <c r="F22" s="1">
        <v>2244.17</v>
      </c>
      <c r="G22" s="1">
        <v>351.12299999999999</v>
      </c>
      <c r="H22" s="1">
        <v>1235.56</v>
      </c>
      <c r="I22" s="1">
        <v>484.12900000000002</v>
      </c>
      <c r="J22">
        <v>1.34132E-2</v>
      </c>
      <c r="K22">
        <v>9.6941400000000004E-3</v>
      </c>
      <c r="X22" s="1"/>
      <c r="Y22" s="1"/>
    </row>
    <row r="23" spans="1:26" x14ac:dyDescent="0.2">
      <c r="A23" t="s">
        <v>2</v>
      </c>
      <c r="B23" t="s">
        <v>50</v>
      </c>
      <c r="C23">
        <v>1</v>
      </c>
      <c r="D23">
        <v>3</v>
      </c>
      <c r="E23">
        <v>2</v>
      </c>
      <c r="F23" s="1">
        <v>686.87400000000002</v>
      </c>
      <c r="G23" s="1">
        <v>84.197900000000004</v>
      </c>
      <c r="H23" s="1">
        <v>657.60599999999999</v>
      </c>
      <c r="I23" s="1">
        <v>198.59399999999999</v>
      </c>
      <c r="J23">
        <v>1.9151499999999998E-2</v>
      </c>
      <c r="K23">
        <v>1.02469E-2</v>
      </c>
      <c r="X23" s="1"/>
      <c r="Y23" s="1"/>
    </row>
    <row r="24" spans="1:26" x14ac:dyDescent="0.2">
      <c r="A24" t="s">
        <v>2</v>
      </c>
      <c r="B24" t="s">
        <v>50</v>
      </c>
      <c r="C24">
        <v>1</v>
      </c>
      <c r="D24">
        <v>6</v>
      </c>
      <c r="E24">
        <v>2</v>
      </c>
      <c r="F24" s="1">
        <v>838.74699999999996</v>
      </c>
      <c r="G24" s="1">
        <v>100.11</v>
      </c>
      <c r="H24" s="1">
        <v>936.29300000000001</v>
      </c>
      <c r="I24" s="1">
        <v>309.18599999999998</v>
      </c>
      <c r="J24">
        <v>1.8366199999999999E-2</v>
      </c>
      <c r="K24">
        <v>8.6959499999999992E-3</v>
      </c>
      <c r="X24" s="1"/>
      <c r="Y24" s="1"/>
    </row>
    <row r="25" spans="1:26" x14ac:dyDescent="0.2">
      <c r="A25" t="s">
        <v>2</v>
      </c>
      <c r="B25" t="s">
        <v>50</v>
      </c>
      <c r="C25">
        <v>1</v>
      </c>
      <c r="D25">
        <v>12</v>
      </c>
      <c r="E25">
        <v>2</v>
      </c>
      <c r="F25" s="1">
        <v>1119.24</v>
      </c>
      <c r="G25" s="1">
        <v>138.71</v>
      </c>
      <c r="H25" s="1">
        <v>1632.07</v>
      </c>
      <c r="I25" s="1">
        <v>250.80600000000001</v>
      </c>
      <c r="J25">
        <v>5.1775500000000002E-2</v>
      </c>
      <c r="K25">
        <v>2.4547599999999999E-2</v>
      </c>
      <c r="X25" s="1"/>
      <c r="Y25" s="1"/>
    </row>
    <row r="26" spans="1:26" x14ac:dyDescent="0.2">
      <c r="A26" t="s">
        <v>2</v>
      </c>
      <c r="B26" t="s">
        <v>50</v>
      </c>
      <c r="C26">
        <v>1</v>
      </c>
      <c r="D26">
        <v>18</v>
      </c>
      <c r="E26">
        <v>2</v>
      </c>
      <c r="F26" s="1">
        <v>1331.72</v>
      </c>
      <c r="G26" s="1">
        <v>169.41800000000001</v>
      </c>
      <c r="H26" s="1">
        <v>2078.64</v>
      </c>
      <c r="I26" s="1">
        <v>361.41</v>
      </c>
      <c r="J26">
        <v>9.2468400000000006E-2</v>
      </c>
      <c r="K26">
        <v>4.2934699999999999E-2</v>
      </c>
      <c r="X26" s="1"/>
      <c r="Y26" s="1"/>
    </row>
    <row r="27" spans="1:26" x14ac:dyDescent="0.2">
      <c r="E27" s="6" t="s">
        <v>18</v>
      </c>
      <c r="F27" s="11">
        <f t="shared" ref="F27:K27" si="0">AVERAGE(F3:F26)</f>
        <v>775.66645833333348</v>
      </c>
      <c r="G27" s="11">
        <f t="shared" si="0"/>
        <v>102.25610000000002</v>
      </c>
      <c r="H27" s="11">
        <f t="shared" si="0"/>
        <v>715.97574999999995</v>
      </c>
      <c r="I27" s="11">
        <f t="shared" si="0"/>
        <v>192.37666666666667</v>
      </c>
      <c r="J27" s="11">
        <f t="shared" si="0"/>
        <v>2.3928995000000005E-2</v>
      </c>
      <c r="K27" s="13">
        <f t="shared" si="0"/>
        <v>1.217923125E-2</v>
      </c>
      <c r="L27" s="13"/>
      <c r="M27" s="13"/>
      <c r="N27" s="13"/>
      <c r="O27" s="13" t="s">
        <v>0</v>
      </c>
      <c r="P27" s="13"/>
      <c r="R27" s="11">
        <f t="shared" ref="R27:Z27" si="1">AVERAGE(R3:R26)</f>
        <v>40.232418079096043</v>
      </c>
      <c r="S27" s="11">
        <f t="shared" si="1"/>
        <v>501.81675706214696</v>
      </c>
      <c r="T27" s="11">
        <f t="shared" si="1"/>
        <v>0.88889516393146872</v>
      </c>
      <c r="U27" s="11">
        <f t="shared" si="1"/>
        <v>17.774709981167607</v>
      </c>
      <c r="V27" s="11">
        <f t="shared" si="1"/>
        <v>483.94666101694912</v>
      </c>
      <c r="W27" s="11">
        <f t="shared" si="1"/>
        <v>0.96200578455509478</v>
      </c>
      <c r="X27" s="19">
        <f t="shared" si="1"/>
        <v>1.3950106666666668E-2</v>
      </c>
      <c r="Y27" s="19">
        <f t="shared" si="1"/>
        <v>3.3907883333333333E-2</v>
      </c>
      <c r="Z27" s="11">
        <f t="shared" si="1"/>
        <v>1.4543344643265301</v>
      </c>
    </row>
    <row r="28" spans="1:26" x14ac:dyDescent="0.2">
      <c r="A28" t="s">
        <v>0</v>
      </c>
      <c r="K28" t="s">
        <v>15</v>
      </c>
      <c r="M28" t="s">
        <v>74</v>
      </c>
      <c r="O28" t="s">
        <v>53</v>
      </c>
    </row>
    <row r="29" spans="1:26" x14ac:dyDescent="0.2">
      <c r="E29" s="15" t="s">
        <v>29</v>
      </c>
      <c r="F29" s="15" t="s">
        <v>72</v>
      </c>
      <c r="G29" t="s">
        <v>74</v>
      </c>
      <c r="H29" s="15" t="s">
        <v>53</v>
      </c>
      <c r="I29" s="15"/>
      <c r="K29" t="s">
        <v>19</v>
      </c>
      <c r="L29" t="s">
        <v>54</v>
      </c>
      <c r="M29" t="s">
        <v>19</v>
      </c>
      <c r="N29" t="s">
        <v>54</v>
      </c>
    </row>
    <row r="30" spans="1:26" x14ac:dyDescent="0.2">
      <c r="A30" t="s">
        <v>3</v>
      </c>
      <c r="C30" t="s">
        <v>16</v>
      </c>
      <c r="D30">
        <v>3</v>
      </c>
      <c r="E30">
        <f>E79</f>
        <v>985984</v>
      </c>
      <c r="F30">
        <f>F79</f>
        <v>399.99200000000002</v>
      </c>
      <c r="G30">
        <f>H79</f>
        <v>400.12200000000001</v>
      </c>
      <c r="H30">
        <f>I79</f>
        <v>1.4E-2</v>
      </c>
      <c r="K30" s="7">
        <f>ABS(F3-F30)/F3</f>
        <v>8.4051413222440238E-2</v>
      </c>
      <c r="L30" s="17">
        <f t="shared" ref="L30:L53" si="2">ABS(F3-F30)</f>
        <v>36.704999999999984</v>
      </c>
      <c r="M30" s="7">
        <f>ABS(H3-G30)/H3</f>
        <v>1.1182586303617665E-2</v>
      </c>
      <c r="N30" s="17">
        <f>ABS(H3-G30)</f>
        <v>4.5249999999999773</v>
      </c>
      <c r="O30" s="7">
        <f t="shared" ref="O30:O53" si="3">ABS(J3-H30)/J3</f>
        <v>0.22867563606712721</v>
      </c>
      <c r="P30" s="1">
        <f t="shared" ref="P30:P53" si="4">ABS(J3-H30)</f>
        <v>4.1505999999999991E-3</v>
      </c>
      <c r="R30" s="8">
        <f>SLOPE($F30:$F33,$D30:$D33)</f>
        <v>3.220338983054984E-4</v>
      </c>
      <c r="S30" s="8">
        <f>INTERCEPT($F30:$F33,$D30:$D33)</f>
        <v>399.99161016949154</v>
      </c>
      <c r="T30" s="9">
        <f>RSQ($F30:$F33,$D30:$D33)</f>
        <v>1.6106404390252429E-2</v>
      </c>
      <c r="U30" s="8">
        <f>SLOPE($F34:$F37,$D34:$D37)</f>
        <v>1.4915254237304759E-3</v>
      </c>
      <c r="V30" s="8">
        <f>INTERCEPT($F34:$F37,$D34:$D37)</f>
        <v>399.9834576271187</v>
      </c>
      <c r="W30" s="9">
        <f>RSQ($F34:$F37,$D34:$D37)</f>
        <v>0.965104685941921</v>
      </c>
      <c r="X30" s="9">
        <f>AVERAGE($K30:$K33)</f>
        <v>6.7514034309348492E-2</v>
      </c>
      <c r="Y30" s="9">
        <f>AVERAGE($K34:$K37)</f>
        <v>1.7884984706930042E-2</v>
      </c>
      <c r="Z30">
        <f>R30/U30</f>
        <v>0.2159090909091276</v>
      </c>
    </row>
    <row r="31" spans="1:26" x14ac:dyDescent="0.2">
      <c r="A31" t="s">
        <v>3</v>
      </c>
      <c r="C31" t="s">
        <v>16</v>
      </c>
      <c r="D31">
        <v>6</v>
      </c>
      <c r="E31">
        <f t="shared" ref="E31:E37" si="5">E80</f>
        <v>986021</v>
      </c>
      <c r="F31">
        <f t="shared" ref="F31" si="6">F80</f>
        <v>400.00599999999997</v>
      </c>
      <c r="G31">
        <f t="shared" ref="G31:H37" si="7">H80</f>
        <v>400.065</v>
      </c>
      <c r="H31">
        <f t="shared" si="7"/>
        <v>1.4E-2</v>
      </c>
      <c r="K31" s="7">
        <f t="shared" ref="K31:K53" si="8">ABS(F4-F31)/F4</f>
        <v>6.9844340785318648E-2</v>
      </c>
      <c r="L31" s="17">
        <f t="shared" si="2"/>
        <v>30.036000000000001</v>
      </c>
      <c r="M31" s="7">
        <f t="shared" ref="M31:M53" si="9">ABS(H4-G31)/H4</f>
        <v>7.7462342076417376E-2</v>
      </c>
      <c r="N31" s="17">
        <f t="shared" ref="N31:N53" si="10">ABS(H4-G31)</f>
        <v>28.762</v>
      </c>
      <c r="O31" s="7">
        <f t="shared" si="3"/>
        <v>0.12292791720439533</v>
      </c>
      <c r="P31" s="1">
        <f t="shared" si="4"/>
        <v>1.962199999999999E-3</v>
      </c>
    </row>
    <row r="32" spans="1:26" x14ac:dyDescent="0.2">
      <c r="A32" t="s">
        <v>3</v>
      </c>
      <c r="C32" t="s">
        <v>16</v>
      </c>
      <c r="D32">
        <v>12</v>
      </c>
      <c r="E32">
        <f t="shared" si="5"/>
        <v>986167</v>
      </c>
      <c r="F32">
        <f t="shared" ref="F32" si="11">F81</f>
        <v>399.97199999999998</v>
      </c>
      <c r="G32">
        <f t="shared" si="7"/>
        <v>399.94600000000003</v>
      </c>
      <c r="H32">
        <f t="shared" si="7"/>
        <v>1.4E-2</v>
      </c>
      <c r="K32" s="7">
        <f t="shared" si="8"/>
        <v>5.5823615504461604E-2</v>
      </c>
      <c r="L32" s="17">
        <f t="shared" si="2"/>
        <v>23.648000000000025</v>
      </c>
      <c r="M32" s="7">
        <f t="shared" si="9"/>
        <v>6.3194160149292744E-2</v>
      </c>
      <c r="N32" s="17">
        <f t="shared" si="10"/>
        <v>23.772000000000048</v>
      </c>
      <c r="O32" s="7">
        <f t="shared" si="3"/>
        <v>4.2985919690084272E-2</v>
      </c>
      <c r="P32" s="1">
        <f t="shared" si="4"/>
        <v>5.7700000000000112E-4</v>
      </c>
      <c r="R32" t="s">
        <v>0</v>
      </c>
    </row>
    <row r="33" spans="1:26" x14ac:dyDescent="0.2">
      <c r="A33" t="s">
        <v>3</v>
      </c>
      <c r="C33" t="s">
        <v>16</v>
      </c>
      <c r="D33">
        <v>18</v>
      </c>
      <c r="E33">
        <f t="shared" si="5"/>
        <v>986137</v>
      </c>
      <c r="F33">
        <f t="shared" ref="F33" si="12">F82</f>
        <v>400.00900000000001</v>
      </c>
      <c r="G33">
        <f t="shared" si="7"/>
        <v>399.94299999999998</v>
      </c>
      <c r="H33">
        <f t="shared" si="7"/>
        <v>1.4E-2</v>
      </c>
      <c r="K33" s="7">
        <f t="shared" si="8"/>
        <v>6.0336767725173483E-2</v>
      </c>
      <c r="L33" s="17">
        <f t="shared" si="2"/>
        <v>25.685000000000002</v>
      </c>
      <c r="M33" s="7">
        <f t="shared" si="9"/>
        <v>0.30683244020389477</v>
      </c>
      <c r="N33" s="17">
        <f t="shared" si="10"/>
        <v>93.902999999999963</v>
      </c>
      <c r="O33" s="7">
        <f t="shared" si="3"/>
        <v>0.96458691753506087</v>
      </c>
      <c r="P33" s="1">
        <f t="shared" si="4"/>
        <v>6.8738200000000001E-3</v>
      </c>
    </row>
    <row r="34" spans="1:26" x14ac:dyDescent="0.2">
      <c r="A34" t="s">
        <v>3</v>
      </c>
      <c r="C34" t="s">
        <v>17</v>
      </c>
      <c r="D34">
        <v>3</v>
      </c>
      <c r="E34">
        <f t="shared" si="5"/>
        <v>973098</v>
      </c>
      <c r="F34">
        <f t="shared" ref="F34" si="13">F83</f>
        <v>399.988</v>
      </c>
      <c r="G34">
        <f t="shared" si="7"/>
        <v>400.03100000000001</v>
      </c>
      <c r="H34">
        <f t="shared" si="7"/>
        <v>2.7E-2</v>
      </c>
      <c r="K34" s="7">
        <f t="shared" si="8"/>
        <v>1.1559948105417892E-2</v>
      </c>
      <c r="L34" s="17">
        <f t="shared" si="2"/>
        <v>4.5710000000000264</v>
      </c>
      <c r="M34" s="7">
        <f t="shared" si="9"/>
        <v>0.12238364589295543</v>
      </c>
      <c r="N34" s="17">
        <f t="shared" si="10"/>
        <v>43.619000000000028</v>
      </c>
      <c r="O34" s="7">
        <f t="shared" si="3"/>
        <v>0.19338598964848147</v>
      </c>
      <c r="P34" s="1">
        <f t="shared" si="4"/>
        <v>4.3752999999999986E-3</v>
      </c>
    </row>
    <row r="35" spans="1:26" x14ac:dyDescent="0.2">
      <c r="A35" t="s">
        <v>3</v>
      </c>
      <c r="C35" t="s">
        <v>17</v>
      </c>
      <c r="D35">
        <v>6</v>
      </c>
      <c r="E35">
        <f t="shared" si="5"/>
        <v>973042</v>
      </c>
      <c r="F35">
        <f t="shared" ref="F35" si="14">F84</f>
        <v>399.99099999999999</v>
      </c>
      <c r="G35">
        <f t="shared" si="7"/>
        <v>399.93099999999998</v>
      </c>
      <c r="H35">
        <f t="shared" si="7"/>
        <v>2.7E-2</v>
      </c>
      <c r="K35" s="7">
        <f t="shared" si="8"/>
        <v>1.0288284766261986E-2</v>
      </c>
      <c r="L35" s="17">
        <f t="shared" si="2"/>
        <v>4.1580000000000155</v>
      </c>
      <c r="M35" s="7">
        <f t="shared" si="9"/>
        <v>7.0774330182036188E-2</v>
      </c>
      <c r="N35" s="17">
        <f t="shared" si="10"/>
        <v>26.433999999999969</v>
      </c>
      <c r="O35" s="7">
        <f t="shared" si="3"/>
        <v>0.16304614708656939</v>
      </c>
      <c r="P35" s="1">
        <f t="shared" si="4"/>
        <v>3.7850999999999996E-3</v>
      </c>
    </row>
    <row r="36" spans="1:26" x14ac:dyDescent="0.2">
      <c r="A36" t="s">
        <v>3</v>
      </c>
      <c r="C36" t="s">
        <v>17</v>
      </c>
      <c r="D36">
        <v>12</v>
      </c>
      <c r="E36">
        <f t="shared" si="5"/>
        <v>973544</v>
      </c>
      <c r="F36">
        <f t="shared" ref="F36" si="15">F85</f>
        <v>400.00400000000002</v>
      </c>
      <c r="G36">
        <f t="shared" si="7"/>
        <v>399.92700000000002</v>
      </c>
      <c r="H36">
        <f t="shared" si="7"/>
        <v>2.5999999999999999E-2</v>
      </c>
      <c r="K36" s="7">
        <f t="shared" si="8"/>
        <v>1.889828284389107E-2</v>
      </c>
      <c r="L36" s="17">
        <f t="shared" si="2"/>
        <v>7.7049999999999841</v>
      </c>
      <c r="M36" s="7">
        <f t="shared" si="9"/>
        <v>7.1968088439020556E-2</v>
      </c>
      <c r="N36" s="17">
        <f t="shared" si="10"/>
        <v>31.013999999999953</v>
      </c>
      <c r="O36" s="7">
        <f t="shared" si="3"/>
        <v>0.20108467184980899</v>
      </c>
      <c r="P36" s="1">
        <f t="shared" si="4"/>
        <v>4.3528999999999998E-3</v>
      </c>
    </row>
    <row r="37" spans="1:26" x14ac:dyDescent="0.2">
      <c r="A37" t="s">
        <v>3</v>
      </c>
      <c r="C37" t="s">
        <v>17</v>
      </c>
      <c r="D37">
        <v>18</v>
      </c>
      <c r="E37">
        <f t="shared" si="5"/>
        <v>973248</v>
      </c>
      <c r="F37">
        <f t="shared" ref="F37" si="16">F86</f>
        <v>400.00900000000001</v>
      </c>
      <c r="G37">
        <f t="shared" si="7"/>
        <v>400.02499999999998</v>
      </c>
      <c r="H37">
        <f t="shared" si="7"/>
        <v>2.7E-2</v>
      </c>
      <c r="K37" s="7">
        <f t="shared" si="8"/>
        <v>3.0793423112149221E-2</v>
      </c>
      <c r="L37" s="17">
        <f t="shared" si="2"/>
        <v>12.709000000000003</v>
      </c>
      <c r="M37" s="7">
        <f t="shared" si="9"/>
        <v>0.12082588497682835</v>
      </c>
      <c r="N37" s="17">
        <f t="shared" si="10"/>
        <v>43.12299999999999</v>
      </c>
      <c r="O37" s="7">
        <f t="shared" si="3"/>
        <v>0.11782003528719863</v>
      </c>
      <c r="P37" s="1">
        <f t="shared" si="4"/>
        <v>3.6060000000000016E-3</v>
      </c>
    </row>
    <row r="38" spans="1:26" x14ac:dyDescent="0.2">
      <c r="A38" t="s">
        <v>4</v>
      </c>
      <c r="C38" t="s">
        <v>16</v>
      </c>
      <c r="D38">
        <v>3</v>
      </c>
      <c r="E38">
        <f>E99</f>
        <v>986001</v>
      </c>
      <c r="F38">
        <f>F99</f>
        <v>549.13</v>
      </c>
      <c r="G38">
        <f>H99</f>
        <v>550.20600000000002</v>
      </c>
      <c r="H38">
        <f>I99</f>
        <v>1.4E-2</v>
      </c>
      <c r="K38" s="7">
        <f t="shared" si="8"/>
        <v>2.8465072830177424E-2</v>
      </c>
      <c r="L38" s="17">
        <f t="shared" si="2"/>
        <v>16.089000000000055</v>
      </c>
      <c r="M38" s="7">
        <f t="shared" si="9"/>
        <v>4.6127601146298665E-2</v>
      </c>
      <c r="N38" s="17">
        <f t="shared" si="10"/>
        <v>26.606999999999971</v>
      </c>
      <c r="O38" s="7">
        <f t="shared" si="3"/>
        <v>0.24581968626098941</v>
      </c>
      <c r="P38" s="1">
        <f t="shared" si="4"/>
        <v>4.5631999999999982E-3</v>
      </c>
      <c r="R38" s="8">
        <f>SLOPE($F38:$F41,$D38:$D41)</f>
        <v>23.17484745762712</v>
      </c>
      <c r="S38" s="8">
        <f>INTERCEPT($F38:$F41,$D38:$D41)</f>
        <v>477.53823728813552</v>
      </c>
      <c r="T38" s="9">
        <f>RSQ($F38:$F41,$D38:$D41)</f>
        <v>0.99900432285658747</v>
      </c>
      <c r="U38" s="8">
        <f>SLOPE($F42:$F45,$D42:$D45)</f>
        <v>1.875124293785309</v>
      </c>
      <c r="V38" s="8">
        <f>INTERCEPT($F42:$F45,$D42:$D45)</f>
        <v>543.86228813559319</v>
      </c>
      <c r="W38" s="9">
        <f>RSQ($F42:$F45,$D42:$D45)</f>
        <v>0.97472384504768217</v>
      </c>
      <c r="X38" s="9">
        <f>AVERAGE($K38:$K41)</f>
        <v>3.9440383818367591E-2</v>
      </c>
      <c r="Y38" s="9">
        <f>AVERAGE($K42:$K45)</f>
        <v>6.4655144151235466E-2</v>
      </c>
      <c r="Z38">
        <f>R38/U38</f>
        <v>12.35909935913854</v>
      </c>
    </row>
    <row r="39" spans="1:26" x14ac:dyDescent="0.2">
      <c r="A39" t="s">
        <v>4</v>
      </c>
      <c r="C39" t="s">
        <v>16</v>
      </c>
      <c r="D39">
        <v>6</v>
      </c>
      <c r="E39">
        <f t="shared" ref="E39:E45" si="17">E100</f>
        <v>985805</v>
      </c>
      <c r="F39">
        <f t="shared" ref="F39" si="18">F100</f>
        <v>611.17100000000005</v>
      </c>
      <c r="G39">
        <f t="shared" ref="G39:H45" si="19">H100</f>
        <v>611.05799999999999</v>
      </c>
      <c r="H39">
        <f t="shared" si="19"/>
        <v>1.4E-2</v>
      </c>
      <c r="K39" s="7">
        <f t="shared" si="8"/>
        <v>3.1625763906383816E-2</v>
      </c>
      <c r="L39" s="17">
        <f t="shared" si="2"/>
        <v>19.959999999999923</v>
      </c>
      <c r="M39" s="7">
        <f t="shared" si="9"/>
        <v>0.19470235965534832</v>
      </c>
      <c r="N39" s="17">
        <f t="shared" si="10"/>
        <v>99.58499999999998</v>
      </c>
      <c r="O39" s="7">
        <f t="shared" si="3"/>
        <v>9.1422378266823215E-2</v>
      </c>
      <c r="P39" s="1">
        <f t="shared" si="4"/>
        <v>1.4086999999999988E-3</v>
      </c>
    </row>
    <row r="40" spans="1:26" x14ac:dyDescent="0.2">
      <c r="A40" t="s">
        <v>4</v>
      </c>
      <c r="C40" t="s">
        <v>16</v>
      </c>
      <c r="D40">
        <v>12</v>
      </c>
      <c r="E40">
        <f t="shared" si="17"/>
        <v>985950</v>
      </c>
      <c r="F40">
        <f t="shared" ref="F40" si="20">F101</f>
        <v>761.30100000000004</v>
      </c>
      <c r="G40">
        <f t="shared" si="19"/>
        <v>761.78899999999999</v>
      </c>
      <c r="H40">
        <f t="shared" si="19"/>
        <v>1.4E-2</v>
      </c>
      <c r="K40" s="7">
        <f t="shared" si="8"/>
        <v>3.2548664784207607E-2</v>
      </c>
      <c r="L40" s="17">
        <f t="shared" si="2"/>
        <v>25.612999999999943</v>
      </c>
      <c r="M40" s="7">
        <f t="shared" si="9"/>
        <v>0.38031509616865528</v>
      </c>
      <c r="N40" s="17">
        <f t="shared" si="10"/>
        <v>209.89400000000001</v>
      </c>
      <c r="O40" s="7">
        <f t="shared" si="3"/>
        <v>0.17723232679969397</v>
      </c>
      <c r="P40" s="1">
        <f t="shared" si="4"/>
        <v>2.1077000000000005E-3</v>
      </c>
      <c r="R40" t="s">
        <v>0</v>
      </c>
    </row>
    <row r="41" spans="1:26" x14ac:dyDescent="0.2">
      <c r="A41" t="s">
        <v>4</v>
      </c>
      <c r="C41" t="s">
        <v>16</v>
      </c>
      <c r="D41">
        <v>18</v>
      </c>
      <c r="E41">
        <f t="shared" si="17"/>
        <v>986026</v>
      </c>
      <c r="F41">
        <f t="shared" ref="F41" si="21">F102</f>
        <v>892.37</v>
      </c>
      <c r="G41">
        <f t="shared" si="19"/>
        <v>893.702</v>
      </c>
      <c r="H41">
        <f t="shared" si="19"/>
        <v>1.4E-2</v>
      </c>
      <c r="K41" s="7">
        <f t="shared" si="8"/>
        <v>6.5122033752701536E-2</v>
      </c>
      <c r="L41" s="17">
        <f t="shared" si="2"/>
        <v>62.160999999999945</v>
      </c>
      <c r="M41" s="7">
        <f t="shared" si="9"/>
        <v>1.9134064644423074</v>
      </c>
      <c r="N41" s="17">
        <f t="shared" si="10"/>
        <v>586.947</v>
      </c>
      <c r="O41" s="7">
        <f t="shared" si="3"/>
        <v>0.22716594789803998</v>
      </c>
      <c r="P41" s="1">
        <f t="shared" si="4"/>
        <v>2.5915999999999995E-3</v>
      </c>
    </row>
    <row r="42" spans="1:26" x14ac:dyDescent="0.2">
      <c r="A42" t="s">
        <v>4</v>
      </c>
      <c r="C42" t="s">
        <v>17</v>
      </c>
      <c r="D42">
        <v>3</v>
      </c>
      <c r="E42">
        <f t="shared" si="17"/>
        <v>985825</v>
      </c>
      <c r="F42">
        <f t="shared" ref="F42" si="22">F103</f>
        <v>547.5</v>
      </c>
      <c r="G42">
        <f t="shared" si="19"/>
        <v>547.79499999999996</v>
      </c>
      <c r="H42">
        <f t="shared" si="19"/>
        <v>1.4E-2</v>
      </c>
      <c r="K42" s="7">
        <f t="shared" si="8"/>
        <v>6.4129600295429592E-2</v>
      </c>
      <c r="L42" s="17">
        <f t="shared" si="2"/>
        <v>32.995000000000005</v>
      </c>
      <c r="M42" s="7">
        <f t="shared" si="9"/>
        <v>5.682841455162798E-2</v>
      </c>
      <c r="N42" s="17">
        <f t="shared" si="10"/>
        <v>33.006000000000085</v>
      </c>
      <c r="O42" s="7">
        <f t="shared" si="3"/>
        <v>0.35682750573112637</v>
      </c>
      <c r="P42" s="1">
        <f t="shared" si="4"/>
        <v>7.7671000000000007E-3</v>
      </c>
    </row>
    <row r="43" spans="1:26" x14ac:dyDescent="0.2">
      <c r="A43" t="s">
        <v>4</v>
      </c>
      <c r="C43" t="s">
        <v>17</v>
      </c>
      <c r="D43">
        <v>6</v>
      </c>
      <c r="E43">
        <f t="shared" si="17"/>
        <v>983096</v>
      </c>
      <c r="F43">
        <f t="shared" ref="F43" si="23">F104</f>
        <v>556.63499999999999</v>
      </c>
      <c r="G43">
        <f t="shared" si="19"/>
        <v>642.30700000000002</v>
      </c>
      <c r="H43">
        <f t="shared" si="19"/>
        <v>1.7000000000000001E-2</v>
      </c>
      <c r="K43" s="7">
        <f t="shared" si="8"/>
        <v>4.1636647735247063E-2</v>
      </c>
      <c r="L43" s="17">
        <f t="shared" si="2"/>
        <v>22.25</v>
      </c>
      <c r="M43" s="7">
        <f t="shared" si="9"/>
        <v>2.7530083282941334E-2</v>
      </c>
      <c r="N43" s="17">
        <f t="shared" si="10"/>
        <v>17.20900000000006</v>
      </c>
      <c r="O43" s="7">
        <f t="shared" si="3"/>
        <v>0.34922002105464633</v>
      </c>
      <c r="P43" s="1">
        <f t="shared" si="4"/>
        <v>9.1224999999999987E-3</v>
      </c>
    </row>
    <row r="44" spans="1:26" x14ac:dyDescent="0.2">
      <c r="A44" t="s">
        <v>4</v>
      </c>
      <c r="C44" t="s">
        <v>17</v>
      </c>
      <c r="D44">
        <v>12</v>
      </c>
      <c r="E44">
        <f t="shared" si="17"/>
        <v>968900</v>
      </c>
      <c r="F44">
        <f t="shared" ref="F44" si="24">F105</f>
        <v>568.28899999999999</v>
      </c>
      <c r="G44">
        <f t="shared" si="19"/>
        <v>832.58399999999995</v>
      </c>
      <c r="H44">
        <f t="shared" si="19"/>
        <v>3.1E-2</v>
      </c>
      <c r="K44" s="7">
        <f t="shared" si="8"/>
        <v>3.8963081465647663E-2</v>
      </c>
      <c r="L44" s="17">
        <f t="shared" si="2"/>
        <v>23.039999999999964</v>
      </c>
      <c r="M44" s="7">
        <f t="shared" si="9"/>
        <v>0.35166761909709593</v>
      </c>
      <c r="N44" s="17">
        <f t="shared" si="10"/>
        <v>216.61599999999999</v>
      </c>
      <c r="O44" s="7">
        <f t="shared" si="3"/>
        <v>3.8449427512880156E-2</v>
      </c>
      <c r="P44" s="1">
        <f t="shared" si="4"/>
        <v>1.1478000000000009E-3</v>
      </c>
    </row>
    <row r="45" spans="1:26" x14ac:dyDescent="0.2">
      <c r="A45" t="s">
        <v>4</v>
      </c>
      <c r="C45" t="s">
        <v>17</v>
      </c>
      <c r="D45">
        <v>18</v>
      </c>
      <c r="E45">
        <f t="shared" si="17"/>
        <v>947666</v>
      </c>
      <c r="F45">
        <f t="shared" ref="F45" si="25">F106</f>
        <v>576.15499999999997</v>
      </c>
      <c r="G45">
        <f t="shared" si="19"/>
        <v>920.42600000000004</v>
      </c>
      <c r="H45">
        <f t="shared" si="19"/>
        <v>5.1999999999999998E-2</v>
      </c>
      <c r="K45" s="7">
        <f t="shared" si="8"/>
        <v>0.11389124710861755</v>
      </c>
      <c r="L45" s="17">
        <f t="shared" si="2"/>
        <v>74.052999999999997</v>
      </c>
      <c r="M45" s="7">
        <f t="shared" si="9"/>
        <v>0.11355684496300357</v>
      </c>
      <c r="N45" s="17">
        <f t="shared" si="10"/>
        <v>93.86200000000008</v>
      </c>
      <c r="O45" s="7">
        <f t="shared" si="3"/>
        <v>5.4798827550533898E-2</v>
      </c>
      <c r="P45" s="1">
        <f t="shared" si="4"/>
        <v>2.7014999999999956E-3</v>
      </c>
    </row>
    <row r="46" spans="1:26" x14ac:dyDescent="0.2">
      <c r="A46" t="s">
        <v>2</v>
      </c>
      <c r="C46" t="s">
        <v>16</v>
      </c>
      <c r="D46">
        <v>3</v>
      </c>
      <c r="E46">
        <f>E119</f>
        <v>985965</v>
      </c>
      <c r="F46">
        <f>F119</f>
        <v>921.255</v>
      </c>
      <c r="G46">
        <f>H119</f>
        <v>919.78700000000003</v>
      </c>
      <c r="H46">
        <f>I119</f>
        <v>1.4E-2</v>
      </c>
      <c r="K46" s="7">
        <f t="shared" si="8"/>
        <v>0.13121257962956601</v>
      </c>
      <c r="L46" s="17">
        <f t="shared" si="2"/>
        <v>106.85900000000004</v>
      </c>
      <c r="M46" s="7">
        <f t="shared" si="9"/>
        <v>0.35700628203350221</v>
      </c>
      <c r="N46" s="17">
        <f t="shared" si="10"/>
        <v>241.98099999999999</v>
      </c>
      <c r="O46" s="7">
        <f t="shared" si="3"/>
        <v>0.17313882408528475</v>
      </c>
      <c r="P46" s="1">
        <f t="shared" si="4"/>
        <v>2.9314999999999983E-3</v>
      </c>
      <c r="R46" s="8">
        <f>SLOPE($F46:$F49,$D46:$D49)</f>
        <v>78.825367231638424</v>
      </c>
      <c r="S46" s="8">
        <f>INTERCEPT($F46:$F49,$D46:$D49)</f>
        <v>785.36916949152544</v>
      </c>
      <c r="T46" s="9">
        <f>RSQ($F46:$F49,$D46:$D49)</f>
        <v>0.95981400439230491</v>
      </c>
      <c r="U46" s="8">
        <f>SLOPE($F50:$F53,$D50:$D53)</f>
        <v>31.264129943502834</v>
      </c>
      <c r="V46" s="8">
        <f>INTERCEPT($F50:$F53,$D50:$D53)</f>
        <v>667.00498305084739</v>
      </c>
      <c r="W46" s="9">
        <f>RSQ($F50:$F53,$D50:$D53)</f>
        <v>0.95995601723094204</v>
      </c>
      <c r="X46" s="9">
        <f>AVERAGE($K46:$K49)</f>
        <v>7.7574928819110156E-2</v>
      </c>
      <c r="Y46" s="9">
        <f>AVERAGE($K50:$K53)</f>
        <v>5.7659165317488374E-2</v>
      </c>
      <c r="Z46">
        <f>R46/U46</f>
        <v>2.5212717377417229</v>
      </c>
    </row>
    <row r="47" spans="1:26" x14ac:dyDescent="0.2">
      <c r="A47" t="s">
        <v>2</v>
      </c>
      <c r="C47" t="s">
        <v>16</v>
      </c>
      <c r="D47">
        <v>6</v>
      </c>
      <c r="E47">
        <f t="shared" ref="E47:F53" si="26">E120</f>
        <v>986140</v>
      </c>
      <c r="F47">
        <f t="shared" si="26"/>
        <v>1327.1690000000001</v>
      </c>
      <c r="G47">
        <f t="shared" ref="G47:H53" si="27">H120</f>
        <v>1327.4739999999999</v>
      </c>
      <c r="H47">
        <f t="shared" si="27"/>
        <v>1.4E-2</v>
      </c>
      <c r="K47" s="7">
        <f t="shared" si="8"/>
        <v>0.11367709994126042</v>
      </c>
      <c r="L47" s="17">
        <f t="shared" si="2"/>
        <v>135.46900000000005</v>
      </c>
      <c r="M47" s="7">
        <f t="shared" si="9"/>
        <v>0.19483533001503131</v>
      </c>
      <c r="N47" s="17">
        <f t="shared" si="10"/>
        <v>216.46399999999994</v>
      </c>
      <c r="O47" s="7">
        <f t="shared" si="3"/>
        <v>9.4459688704394307E-2</v>
      </c>
      <c r="P47" s="1">
        <f t="shared" si="4"/>
        <v>1.2083000000000007E-3</v>
      </c>
    </row>
    <row r="48" spans="1:26" x14ac:dyDescent="0.2">
      <c r="A48" t="s">
        <v>2</v>
      </c>
      <c r="C48" t="s">
        <v>16</v>
      </c>
      <c r="D48">
        <v>12</v>
      </c>
      <c r="E48">
        <f t="shared" si="26"/>
        <v>986168</v>
      </c>
      <c r="F48">
        <f t="shared" si="26"/>
        <v>1845.0540000000001</v>
      </c>
      <c r="G48">
        <f t="shared" si="27"/>
        <v>1843.6469999999999</v>
      </c>
      <c r="H48">
        <f t="shared" si="27"/>
        <v>1.4E-2</v>
      </c>
      <c r="K48" s="7">
        <f t="shared" si="8"/>
        <v>1.105497347770811E-2</v>
      </c>
      <c r="L48" s="17">
        <f t="shared" si="2"/>
        <v>20.173999999999978</v>
      </c>
      <c r="M48" s="7">
        <f t="shared" si="9"/>
        <v>0.43681331099247928</v>
      </c>
      <c r="N48" s="17">
        <f t="shared" si="10"/>
        <v>560.49699999999984</v>
      </c>
      <c r="O48" s="7">
        <f t="shared" si="3"/>
        <v>0.13541438570026679</v>
      </c>
      <c r="P48" s="1">
        <f t="shared" si="4"/>
        <v>1.6696999999999997E-3</v>
      </c>
    </row>
    <row r="49" spans="1:26" x14ac:dyDescent="0.2">
      <c r="A49" t="s">
        <v>2</v>
      </c>
      <c r="C49" t="s">
        <v>16</v>
      </c>
      <c r="D49">
        <v>18</v>
      </c>
      <c r="E49">
        <f t="shared" si="26"/>
        <v>986048</v>
      </c>
      <c r="F49">
        <f t="shared" si="26"/>
        <v>2122.1880000000001</v>
      </c>
      <c r="G49">
        <f t="shared" si="27"/>
        <v>2122.2460000000001</v>
      </c>
      <c r="H49">
        <f t="shared" si="27"/>
        <v>1.4E-2</v>
      </c>
      <c r="K49" s="7">
        <f t="shared" si="8"/>
        <v>5.4355062227906072E-2</v>
      </c>
      <c r="L49" s="17">
        <f t="shared" si="2"/>
        <v>121.98199999999997</v>
      </c>
      <c r="M49" s="7">
        <f t="shared" si="9"/>
        <v>0.71763896532746296</v>
      </c>
      <c r="N49" s="17">
        <f t="shared" si="10"/>
        <v>886.68600000000015</v>
      </c>
      <c r="O49" s="7">
        <f t="shared" si="3"/>
        <v>4.3747949780812943E-2</v>
      </c>
      <c r="P49" s="1">
        <f t="shared" si="4"/>
        <v>5.8680000000000017E-4</v>
      </c>
    </row>
    <row r="50" spans="1:26" x14ac:dyDescent="0.2">
      <c r="A50" t="s">
        <v>2</v>
      </c>
      <c r="C50" t="s">
        <v>17</v>
      </c>
      <c r="D50">
        <v>3</v>
      </c>
      <c r="E50">
        <f t="shared" si="26"/>
        <v>985238</v>
      </c>
      <c r="F50">
        <f t="shared" si="26"/>
        <v>720.95299999999997</v>
      </c>
      <c r="G50">
        <f t="shared" si="27"/>
        <v>716.91499999999996</v>
      </c>
      <c r="H50">
        <f t="shared" si="27"/>
        <v>1.4999999999999999E-2</v>
      </c>
      <c r="K50" s="7">
        <f t="shared" si="8"/>
        <v>4.9614630922119561E-2</v>
      </c>
      <c r="L50" s="17">
        <f t="shared" si="2"/>
        <v>34.078999999999951</v>
      </c>
      <c r="M50" s="7">
        <f t="shared" si="9"/>
        <v>9.0189262263422124E-2</v>
      </c>
      <c r="N50" s="17">
        <f t="shared" si="10"/>
        <v>59.308999999999969</v>
      </c>
      <c r="O50" s="7">
        <f t="shared" si="3"/>
        <v>0.21677153225595902</v>
      </c>
      <c r="P50" s="1">
        <f t="shared" si="4"/>
        <v>4.1514999999999989E-3</v>
      </c>
    </row>
    <row r="51" spans="1:26" x14ac:dyDescent="0.2">
      <c r="A51" t="s">
        <v>2</v>
      </c>
      <c r="C51" t="s">
        <v>17</v>
      </c>
      <c r="D51">
        <v>6</v>
      </c>
      <c r="E51">
        <f t="shared" si="26"/>
        <v>977776</v>
      </c>
      <c r="F51">
        <f t="shared" si="26"/>
        <v>881.89099999999996</v>
      </c>
      <c r="G51">
        <f t="shared" si="27"/>
        <v>973.077</v>
      </c>
      <c r="H51">
        <f t="shared" si="27"/>
        <v>2.1999999999999999E-2</v>
      </c>
      <c r="K51" s="7">
        <f t="shared" si="8"/>
        <v>5.1438634057707516E-2</v>
      </c>
      <c r="L51" s="17">
        <f t="shared" si="2"/>
        <v>43.144000000000005</v>
      </c>
      <c r="M51" s="7">
        <f t="shared" si="9"/>
        <v>3.9286847172840117E-2</v>
      </c>
      <c r="N51" s="17">
        <f t="shared" si="10"/>
        <v>36.783999999999992</v>
      </c>
      <c r="O51" s="7">
        <f t="shared" si="3"/>
        <v>0.19785257701647591</v>
      </c>
      <c r="P51" s="1">
        <f t="shared" si="4"/>
        <v>3.6337999999999995E-3</v>
      </c>
    </row>
    <row r="52" spans="1:26" x14ac:dyDescent="0.2">
      <c r="A52" t="s">
        <v>2</v>
      </c>
      <c r="C52" t="s">
        <v>17</v>
      </c>
      <c r="D52">
        <v>12</v>
      </c>
      <c r="E52">
        <f t="shared" si="26"/>
        <v>945833</v>
      </c>
      <c r="F52">
        <f t="shared" si="26"/>
        <v>1087.183</v>
      </c>
      <c r="G52">
        <f t="shared" si="27"/>
        <v>1551.7360000000001</v>
      </c>
      <c r="H52">
        <f t="shared" si="27"/>
        <v>5.3999999999999999E-2</v>
      </c>
      <c r="K52" s="7">
        <f t="shared" si="8"/>
        <v>2.8641756906472263E-2</v>
      </c>
      <c r="L52" s="17">
        <f t="shared" si="2"/>
        <v>32.057000000000016</v>
      </c>
      <c r="M52" s="7">
        <f t="shared" si="9"/>
        <v>4.9222153461554854E-2</v>
      </c>
      <c r="N52" s="17">
        <f t="shared" si="10"/>
        <v>80.333999999999833</v>
      </c>
      <c r="O52" s="7">
        <f t="shared" si="3"/>
        <v>4.2964336413940901E-2</v>
      </c>
      <c r="P52" s="1">
        <f t="shared" si="4"/>
        <v>2.2244999999999973E-3</v>
      </c>
    </row>
    <row r="53" spans="1:26" x14ac:dyDescent="0.2">
      <c r="A53" t="s">
        <v>2</v>
      </c>
      <c r="C53" t="s">
        <v>17</v>
      </c>
      <c r="D53">
        <v>18</v>
      </c>
      <c r="E53">
        <f t="shared" si="26"/>
        <v>908083</v>
      </c>
      <c r="F53">
        <f t="shared" si="26"/>
        <v>1197.2940000000001</v>
      </c>
      <c r="G53">
        <f t="shared" si="27"/>
        <v>1886.193</v>
      </c>
      <c r="H53">
        <f t="shared" si="27"/>
        <v>9.1999999999999998E-2</v>
      </c>
      <c r="K53" s="7">
        <f t="shared" si="8"/>
        <v>0.10094163938365416</v>
      </c>
      <c r="L53" s="17">
        <f t="shared" si="2"/>
        <v>134.42599999999993</v>
      </c>
      <c r="M53" s="7">
        <f t="shared" si="9"/>
        <v>9.2583131278143355E-2</v>
      </c>
      <c r="N53" s="17">
        <f t="shared" si="10"/>
        <v>192.44699999999989</v>
      </c>
      <c r="O53" s="7">
        <f t="shared" si="3"/>
        <v>5.065514272984151E-3</v>
      </c>
      <c r="P53" s="1">
        <f t="shared" si="4"/>
        <v>4.684000000000077E-4</v>
      </c>
    </row>
    <row r="54" spans="1:26" x14ac:dyDescent="0.2">
      <c r="F54" s="1"/>
      <c r="K54" s="7"/>
      <c r="M54" s="7"/>
      <c r="N54" s="7"/>
    </row>
    <row r="55" spans="1:26" x14ac:dyDescent="0.2">
      <c r="E55" s="6" t="s">
        <v>18</v>
      </c>
      <c r="F55" s="11">
        <f t="shared" ref="F55:I55" si="28">AVERAGE(F30:F53)</f>
        <v>765.22954166666671</v>
      </c>
      <c r="G55" s="11">
        <f t="shared" si="28"/>
        <v>845.87216666666666</v>
      </c>
      <c r="H55" s="19">
        <f>AVERAGE(H30:H53)</f>
        <v>2.3833333333333335E-2</v>
      </c>
      <c r="I55" s="11" t="e">
        <f t="shared" si="28"/>
        <v>#DIV/0!</v>
      </c>
      <c r="K55" s="14">
        <f t="shared" ref="K55:P55" si="29">AVERAGE(K30:K53)</f>
        <v>5.4121440187080018E-2</v>
      </c>
      <c r="L55" s="18">
        <f t="shared" si="29"/>
        <v>43.731999999999992</v>
      </c>
      <c r="M55" s="14">
        <f t="shared" si="29"/>
        <v>0.24609721850315747</v>
      </c>
      <c r="N55" s="18">
        <f t="shared" si="29"/>
        <v>160.55749999999998</v>
      </c>
      <c r="O55" s="14">
        <f t="shared" si="29"/>
        <v>0.18686934015306575</v>
      </c>
      <c r="P55" s="19">
        <f t="shared" si="29"/>
        <v>3.2486466666666659E-3</v>
      </c>
      <c r="R55" s="11">
        <f t="shared" ref="R55:Z55" si="30">AVERAGE(R30:R53)</f>
        <v>34.000178907721285</v>
      </c>
      <c r="S55" s="11">
        <f t="shared" si="30"/>
        <v>554.2996723163842</v>
      </c>
      <c r="T55" s="11">
        <f t="shared" si="30"/>
        <v>0.65830824387971487</v>
      </c>
      <c r="U55" s="11">
        <f t="shared" si="30"/>
        <v>11.046915254237291</v>
      </c>
      <c r="V55" s="11">
        <f t="shared" si="30"/>
        <v>536.95024293785309</v>
      </c>
      <c r="W55" s="11">
        <f t="shared" si="30"/>
        <v>0.96659484940684848</v>
      </c>
      <c r="X55" s="11">
        <f t="shared" si="30"/>
        <v>6.1509782315608746E-2</v>
      </c>
      <c r="Y55" s="11">
        <f t="shared" si="30"/>
        <v>4.6733098058551296E-2</v>
      </c>
      <c r="Z55" s="11">
        <f t="shared" si="30"/>
        <v>5.0320933959297962</v>
      </c>
    </row>
    <row r="56" spans="1:26" x14ac:dyDescent="0.2">
      <c r="E56" s="2" t="s">
        <v>85</v>
      </c>
      <c r="F56" s="2" t="s">
        <v>86</v>
      </c>
      <c r="G56" s="2" t="s">
        <v>87</v>
      </c>
      <c r="K56" s="24"/>
      <c r="L56" s="25"/>
      <c r="M56" s="24"/>
      <c r="N56" s="25"/>
      <c r="O56" s="24"/>
      <c r="P56" s="23"/>
      <c r="R56" s="13"/>
      <c r="S56" s="13"/>
      <c r="T56" s="13"/>
      <c r="U56" s="13"/>
      <c r="V56" s="13"/>
      <c r="W56" s="13"/>
      <c r="X56" s="13"/>
      <c r="Y56" s="13"/>
      <c r="Z56" s="13"/>
    </row>
    <row r="57" spans="1:26" x14ac:dyDescent="0.2">
      <c r="C57" s="2" t="s">
        <v>83</v>
      </c>
      <c r="D57" s="2" t="s">
        <v>15</v>
      </c>
      <c r="E57" s="26">
        <f>RSQ(F3:F26,F30:F53)</f>
        <v>0.98447784603004795</v>
      </c>
      <c r="F57" s="27">
        <f>AVERAGE(K$30:K$53)</f>
        <v>5.4121440187080018E-2</v>
      </c>
      <c r="G57" s="28">
        <f>AVERAGE(L30:L53)</f>
        <v>43.731999999999992</v>
      </c>
      <c r="Q57" t="s">
        <v>0</v>
      </c>
    </row>
    <row r="58" spans="1:26" x14ac:dyDescent="0.2">
      <c r="D58" t="s">
        <v>74</v>
      </c>
      <c r="E58" s="5">
        <f>RSQ(H3:H26,G30:G53)</f>
        <v>0.79269508039639025</v>
      </c>
      <c r="F58" s="7">
        <f>AVERAGE(M30:M53)</f>
        <v>0.24609721850315747</v>
      </c>
      <c r="G58" s="17">
        <f>AVERAGE(N30:N53)</f>
        <v>160.55749999999998</v>
      </c>
    </row>
    <row r="59" spans="1:26" x14ac:dyDescent="0.2">
      <c r="D59" t="s">
        <v>53</v>
      </c>
      <c r="E59" s="5">
        <f>RSQ(J3:J26,H30:H53)</f>
        <v>0.95291505415094879</v>
      </c>
      <c r="F59" s="7">
        <f>AVERAGE(O30:O53)</f>
        <v>0.18686934015306575</v>
      </c>
      <c r="G59" s="1">
        <f>AVERAGE(P30:P53)</f>
        <v>3.2486466666666659E-3</v>
      </c>
      <c r="Q59" s="2"/>
    </row>
    <row r="60" spans="1:26" x14ac:dyDescent="0.2">
      <c r="C60" s="2" t="s">
        <v>35</v>
      </c>
      <c r="D60" s="2" t="s">
        <v>15</v>
      </c>
      <c r="E60" s="26">
        <f>RSQ(F3:F10,F30:F37)</f>
        <v>7.6025690949715098E-3</v>
      </c>
      <c r="F60" s="27">
        <f>AVERAGE(K30:K37)</f>
        <v>4.2699509508139263E-2</v>
      </c>
      <c r="G60" s="28">
        <f>AVERAGE(L30:L37)</f>
        <v>18.152125000000005</v>
      </c>
    </row>
    <row r="61" spans="1:26" x14ac:dyDescent="0.2">
      <c r="D61" t="s">
        <v>74</v>
      </c>
      <c r="E61" s="9">
        <f>RSQ(F3:F10,F30:F37)</f>
        <v>7.6025690949715098E-3</v>
      </c>
      <c r="F61" s="7">
        <f>AVERAGE(M30:M37)</f>
        <v>0.10557793477800789</v>
      </c>
      <c r="G61" s="17">
        <f>AVERAGE(N30:N37)</f>
        <v>36.893999999999991</v>
      </c>
    </row>
    <row r="62" spans="1:26" x14ac:dyDescent="0.2">
      <c r="D62" t="s">
        <v>53</v>
      </c>
      <c r="E62" s="9">
        <f>RSQ(J3:J10,H30:H37)</f>
        <v>0.6772768737052437</v>
      </c>
      <c r="F62" s="7">
        <f>AVERAGE(O30:O37)</f>
        <v>0.25431415429609078</v>
      </c>
      <c r="G62" s="1">
        <f>AVERAGE(P30:P37)</f>
        <v>3.7103649999999998E-3</v>
      </c>
    </row>
    <row r="63" spans="1:26" x14ac:dyDescent="0.2">
      <c r="C63" s="2" t="s">
        <v>84</v>
      </c>
      <c r="D63" s="2" t="s">
        <v>15</v>
      </c>
      <c r="E63" s="26">
        <f>RSQ(F11:F18,F38:F45)</f>
        <v>0.95510871358512484</v>
      </c>
      <c r="F63" s="27">
        <f>AVERAGE(K38:K45)</f>
        <v>5.2047763984801522E-2</v>
      </c>
      <c r="G63" s="28">
        <f>AVERAGE(L38:L45)</f>
        <v>34.520124999999979</v>
      </c>
    </row>
    <row r="64" spans="1:26" x14ac:dyDescent="0.2">
      <c r="D64" t="s">
        <v>74</v>
      </c>
      <c r="E64" s="9">
        <f>RSQ(H11:H18,G38:G45)</f>
        <v>3.6415169051116185E-3</v>
      </c>
      <c r="F64" s="7">
        <f>AVERAGE(M38:M45)</f>
        <v>0.38551681041340979</v>
      </c>
      <c r="G64" s="17">
        <f>AVERAGE(N38:N45)</f>
        <v>160.46575000000001</v>
      </c>
    </row>
    <row r="65" spans="1:17" x14ac:dyDescent="0.2">
      <c r="D65" t="s">
        <v>53</v>
      </c>
      <c r="E65" s="9">
        <f>RSQ(J11:J18,H38:H45)</f>
        <v>0.8795402203845476</v>
      </c>
      <c r="F65" s="7">
        <f>AVERAGE(O38:O45)</f>
        <v>0.19261701513434168</v>
      </c>
      <c r="G65" s="1">
        <f>AVERAGE(P38:P45)</f>
        <v>3.9262624999999995E-3</v>
      </c>
    </row>
    <row r="66" spans="1:17" x14ac:dyDescent="0.2">
      <c r="C66" s="2" t="s">
        <v>49</v>
      </c>
      <c r="D66" s="2" t="s">
        <v>15</v>
      </c>
      <c r="E66" s="26">
        <f>RSQ(F19:F26,F46:F53)</f>
        <v>0.97284208990375931</v>
      </c>
      <c r="F66" s="27">
        <f>AVERAGE(K46:K53)</f>
        <v>6.7617047068299255E-2</v>
      </c>
      <c r="G66" s="28">
        <f>AVERAGE(L46:L53)</f>
        <v>78.523749999999993</v>
      </c>
    </row>
    <row r="67" spans="1:17" x14ac:dyDescent="0.2">
      <c r="D67" t="s">
        <v>74</v>
      </c>
      <c r="E67" s="9">
        <f>RSQ(H19:H26,G46:G53)</f>
        <v>0.55992202459280394</v>
      </c>
      <c r="F67" s="7">
        <f>AVERAGE(M46:M53)</f>
        <v>0.24719691031805452</v>
      </c>
      <c r="G67" s="17">
        <f>AVERAGE(N46:N53)</f>
        <v>284.31274999999994</v>
      </c>
    </row>
    <row r="68" spans="1:17" x14ac:dyDescent="0.2">
      <c r="D68" t="s">
        <v>53</v>
      </c>
      <c r="E68" s="9">
        <f>RSQ(J19:J26,H46:H53)</f>
        <v>0.99155734626473124</v>
      </c>
      <c r="F68" s="7">
        <f>AVERAGE(O46:O53)</f>
        <v>0.11367685102876483</v>
      </c>
      <c r="G68" s="1">
        <f>AVERAGE(P46:P53)</f>
        <v>2.1093125000000001E-3</v>
      </c>
    </row>
    <row r="69" spans="1:17" x14ac:dyDescent="0.2">
      <c r="A69" s="29" t="s">
        <v>75</v>
      </c>
    </row>
    <row r="70" spans="1:17" x14ac:dyDescent="0.2">
      <c r="A70" t="s">
        <v>51</v>
      </c>
      <c r="F70" t="s">
        <v>81</v>
      </c>
    </row>
    <row r="71" spans="1:17" x14ac:dyDescent="0.2">
      <c r="A71" s="16" t="s">
        <v>55</v>
      </c>
      <c r="B71" s="20"/>
    </row>
    <row r="72" spans="1:17" x14ac:dyDescent="0.2">
      <c r="A72" s="16" t="s">
        <v>61</v>
      </c>
      <c r="B72" s="20"/>
    </row>
    <row r="74" spans="1:17" x14ac:dyDescent="0.2">
      <c r="A74" t="s">
        <v>76</v>
      </c>
    </row>
    <row r="75" spans="1:17" x14ac:dyDescent="0.2">
      <c r="A75" s="16" t="s">
        <v>77</v>
      </c>
      <c r="B75" s="20"/>
    </row>
    <row r="76" spans="1:17" x14ac:dyDescent="0.2">
      <c r="A76" s="16" t="s">
        <v>62</v>
      </c>
      <c r="B76" s="20"/>
    </row>
    <row r="78" spans="1:17" x14ac:dyDescent="0.2">
      <c r="A78" t="s">
        <v>30</v>
      </c>
      <c r="C78" t="s">
        <v>31</v>
      </c>
      <c r="D78" t="s">
        <v>32</v>
      </c>
      <c r="E78" t="s">
        <v>71</v>
      </c>
      <c r="F78" t="s">
        <v>72</v>
      </c>
      <c r="G78" t="s">
        <v>73</v>
      </c>
      <c r="H78" t="s">
        <v>74</v>
      </c>
      <c r="I78" t="s">
        <v>53</v>
      </c>
      <c r="J78" t="s">
        <v>78</v>
      </c>
      <c r="K78" t="s">
        <v>79</v>
      </c>
      <c r="O78" t="s">
        <v>33</v>
      </c>
      <c r="P78" t="s">
        <v>63</v>
      </c>
      <c r="Q78" t="s">
        <v>64</v>
      </c>
    </row>
    <row r="79" spans="1:17" x14ac:dyDescent="0.2">
      <c r="A79" t="s">
        <v>3</v>
      </c>
      <c r="C79" t="s">
        <v>16</v>
      </c>
      <c r="D79">
        <v>3</v>
      </c>
      <c r="E79">
        <v>985984</v>
      </c>
      <c r="F79">
        <v>399.99200000000002</v>
      </c>
      <c r="G79">
        <v>14016</v>
      </c>
      <c r="H79">
        <v>400.12200000000001</v>
      </c>
      <c r="I79">
        <v>1.4E-2</v>
      </c>
      <c r="J79">
        <v>0</v>
      </c>
      <c r="K79">
        <v>0</v>
      </c>
      <c r="O79">
        <v>0</v>
      </c>
      <c r="P79">
        <v>0</v>
      </c>
      <c r="Q79">
        <v>0</v>
      </c>
    </row>
    <row r="80" spans="1:17" x14ac:dyDescent="0.2">
      <c r="A80" t="s">
        <v>3</v>
      </c>
      <c r="C80" t="s">
        <v>16</v>
      </c>
      <c r="D80">
        <v>6</v>
      </c>
      <c r="E80">
        <v>986021</v>
      </c>
      <c r="F80">
        <v>400.00599999999997</v>
      </c>
      <c r="G80">
        <v>13979</v>
      </c>
      <c r="H80">
        <v>400.065</v>
      </c>
      <c r="I80">
        <v>1.4E-2</v>
      </c>
      <c r="J80">
        <v>0</v>
      </c>
      <c r="K80">
        <v>0</v>
      </c>
      <c r="O80">
        <v>0</v>
      </c>
      <c r="P80">
        <v>0</v>
      </c>
      <c r="Q80">
        <v>0</v>
      </c>
    </row>
    <row r="81" spans="1:28" x14ac:dyDescent="0.2">
      <c r="A81" t="s">
        <v>3</v>
      </c>
      <c r="C81" t="s">
        <v>16</v>
      </c>
      <c r="D81">
        <v>12</v>
      </c>
      <c r="E81">
        <v>986167</v>
      </c>
      <c r="F81">
        <v>399.97199999999998</v>
      </c>
      <c r="G81">
        <v>13833</v>
      </c>
      <c r="H81">
        <v>399.94600000000003</v>
      </c>
      <c r="I81">
        <v>1.4E-2</v>
      </c>
      <c r="J81">
        <v>0</v>
      </c>
      <c r="K81">
        <v>0</v>
      </c>
      <c r="O81">
        <v>0</v>
      </c>
      <c r="P81">
        <v>0</v>
      </c>
      <c r="Q81">
        <v>0</v>
      </c>
    </row>
    <row r="82" spans="1:28" x14ac:dyDescent="0.2">
      <c r="A82" t="s">
        <v>3</v>
      </c>
      <c r="C82" t="s">
        <v>16</v>
      </c>
      <c r="D82">
        <v>18</v>
      </c>
      <c r="E82">
        <v>986137</v>
      </c>
      <c r="F82">
        <v>400.00900000000001</v>
      </c>
      <c r="G82">
        <v>13863</v>
      </c>
      <c r="H82">
        <v>399.94299999999998</v>
      </c>
      <c r="I82">
        <v>1.4E-2</v>
      </c>
      <c r="J82">
        <v>0</v>
      </c>
      <c r="K82">
        <v>0</v>
      </c>
      <c r="O82">
        <v>0</v>
      </c>
      <c r="P82">
        <v>0</v>
      </c>
      <c r="Q82">
        <v>0</v>
      </c>
    </row>
    <row r="83" spans="1:28" x14ac:dyDescent="0.2">
      <c r="A83" t="s">
        <v>3</v>
      </c>
      <c r="C83" t="s">
        <v>17</v>
      </c>
      <c r="D83">
        <v>3</v>
      </c>
      <c r="E83">
        <v>973098</v>
      </c>
      <c r="F83">
        <v>399.988</v>
      </c>
      <c r="G83">
        <v>26902</v>
      </c>
      <c r="H83">
        <v>400.03100000000001</v>
      </c>
      <c r="I83">
        <v>2.7E-2</v>
      </c>
      <c r="J83">
        <v>0</v>
      </c>
      <c r="K83">
        <v>0</v>
      </c>
      <c r="O83">
        <v>0</v>
      </c>
      <c r="P83">
        <v>0</v>
      </c>
      <c r="Q83">
        <v>0</v>
      </c>
    </row>
    <row r="84" spans="1:28" x14ac:dyDescent="0.2">
      <c r="A84" t="s">
        <v>3</v>
      </c>
      <c r="C84" t="s">
        <v>17</v>
      </c>
      <c r="D84">
        <v>6</v>
      </c>
      <c r="E84">
        <v>973042</v>
      </c>
      <c r="F84">
        <v>399.99099999999999</v>
      </c>
      <c r="G84">
        <v>26958</v>
      </c>
      <c r="H84">
        <v>399.93099999999998</v>
      </c>
      <c r="I84">
        <v>2.7E-2</v>
      </c>
      <c r="J84">
        <v>0</v>
      </c>
      <c r="K84">
        <v>0</v>
      </c>
      <c r="O84">
        <v>0</v>
      </c>
      <c r="P84">
        <v>0</v>
      </c>
      <c r="Q84">
        <v>0</v>
      </c>
    </row>
    <row r="85" spans="1:28" x14ac:dyDescent="0.2">
      <c r="A85" t="s">
        <v>3</v>
      </c>
      <c r="C85" t="s">
        <v>17</v>
      </c>
      <c r="D85">
        <v>12</v>
      </c>
      <c r="E85">
        <v>973544</v>
      </c>
      <c r="F85">
        <v>400.00400000000002</v>
      </c>
      <c r="G85">
        <v>26456</v>
      </c>
      <c r="H85">
        <v>399.92700000000002</v>
      </c>
      <c r="I85">
        <v>2.5999999999999999E-2</v>
      </c>
      <c r="J85">
        <v>0</v>
      </c>
      <c r="K85">
        <v>0</v>
      </c>
      <c r="O85">
        <v>0</v>
      </c>
      <c r="P85">
        <v>0</v>
      </c>
      <c r="Q85">
        <v>0</v>
      </c>
    </row>
    <row r="86" spans="1:28" x14ac:dyDescent="0.2">
      <c r="A86" t="s">
        <v>3</v>
      </c>
      <c r="C86" t="s">
        <v>17</v>
      </c>
      <c r="D86">
        <v>18</v>
      </c>
      <c r="E86">
        <v>973248</v>
      </c>
      <c r="F86">
        <v>400.00900000000001</v>
      </c>
      <c r="G86">
        <v>26752</v>
      </c>
      <c r="H86">
        <v>400.02499999999998</v>
      </c>
      <c r="I86">
        <v>2.7E-2</v>
      </c>
      <c r="J86">
        <v>0</v>
      </c>
      <c r="K86">
        <v>0</v>
      </c>
      <c r="O86">
        <v>0</v>
      </c>
      <c r="P86">
        <v>0</v>
      </c>
      <c r="Q86">
        <v>0</v>
      </c>
    </row>
    <row r="87" spans="1:28" x14ac:dyDescent="0.2">
      <c r="A87" t="s">
        <v>36</v>
      </c>
      <c r="B87" t="s">
        <v>37</v>
      </c>
      <c r="C87" t="s">
        <v>38</v>
      </c>
      <c r="D87" t="s">
        <v>39</v>
      </c>
      <c r="E87" t="s">
        <v>40</v>
      </c>
      <c r="F87" t="s">
        <v>56</v>
      </c>
      <c r="G87" t="s">
        <v>41</v>
      </c>
      <c r="H87" t="s">
        <v>52</v>
      </c>
      <c r="I87" t="s">
        <v>42</v>
      </c>
      <c r="J87" t="s">
        <v>43</v>
      </c>
      <c r="K87" t="s">
        <v>48</v>
      </c>
      <c r="O87" t="s">
        <v>65</v>
      </c>
      <c r="P87" t="s">
        <v>66</v>
      </c>
      <c r="Q87" t="s">
        <v>67</v>
      </c>
      <c r="R87" t="s">
        <v>44</v>
      </c>
      <c r="S87" t="s">
        <v>57</v>
      </c>
      <c r="T87" t="s">
        <v>45</v>
      </c>
      <c r="U87" t="s">
        <v>46</v>
      </c>
      <c r="V87" t="s">
        <v>47</v>
      </c>
      <c r="W87" t="s">
        <v>57</v>
      </c>
      <c r="X87" t="s">
        <v>45</v>
      </c>
      <c r="Y87" t="s">
        <v>58</v>
      </c>
      <c r="Z87" t="s">
        <v>59</v>
      </c>
      <c r="AA87" t="s">
        <v>60</v>
      </c>
      <c r="AB87" t="s">
        <v>29</v>
      </c>
    </row>
    <row r="88" spans="1:28" x14ac:dyDescent="0.2">
      <c r="A88">
        <v>0.11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100</v>
      </c>
      <c r="I88">
        <v>1.4E-2</v>
      </c>
      <c r="J88">
        <v>1.4E-2</v>
      </c>
      <c r="K88">
        <v>0</v>
      </c>
      <c r="O88">
        <v>1</v>
      </c>
      <c r="P88">
        <v>1</v>
      </c>
      <c r="Q88">
        <v>99</v>
      </c>
      <c r="R88">
        <v>7.0000000000000001E-3</v>
      </c>
      <c r="S88">
        <v>18.152000000000001</v>
      </c>
      <c r="T88">
        <v>4.2699999999999996</v>
      </c>
      <c r="U88">
        <v>594.04100000000005</v>
      </c>
      <c r="V88">
        <v>0.67100000000000004</v>
      </c>
      <c r="W88">
        <v>4.0000000000000001E-3</v>
      </c>
      <c r="X88">
        <v>25.329000000000001</v>
      </c>
      <c r="Y88">
        <v>6.0000000000000001E-3</v>
      </c>
      <c r="Z88">
        <v>37.770000000000003</v>
      </c>
      <c r="AA88">
        <v>482.78699999999998</v>
      </c>
      <c r="AB88">
        <v>8</v>
      </c>
    </row>
    <row r="90" spans="1:28" x14ac:dyDescent="0.2">
      <c r="A90" t="s">
        <v>51</v>
      </c>
      <c r="F90" t="s">
        <v>82</v>
      </c>
    </row>
    <row r="91" spans="1:28" x14ac:dyDescent="0.2">
      <c r="A91" t="s">
        <v>55</v>
      </c>
    </row>
    <row r="92" spans="1:28" x14ac:dyDescent="0.2">
      <c r="A92" t="s">
        <v>69</v>
      </c>
    </row>
    <row r="93" spans="1:28" x14ac:dyDescent="0.2">
      <c r="A93" t="s">
        <v>70</v>
      </c>
    </row>
    <row r="94" spans="1:28" x14ac:dyDescent="0.2">
      <c r="A94" t="s">
        <v>76</v>
      </c>
    </row>
    <row r="95" spans="1:28" x14ac:dyDescent="0.2">
      <c r="A95" t="s">
        <v>77</v>
      </c>
    </row>
    <row r="96" spans="1:28" x14ac:dyDescent="0.2">
      <c r="A96" t="s">
        <v>62</v>
      </c>
    </row>
    <row r="98" spans="1:28" x14ac:dyDescent="0.2">
      <c r="A98" t="s">
        <v>30</v>
      </c>
      <c r="C98" t="s">
        <v>31</v>
      </c>
      <c r="D98" t="s">
        <v>32</v>
      </c>
      <c r="E98" t="s">
        <v>71</v>
      </c>
      <c r="F98" t="s">
        <v>72</v>
      </c>
      <c r="G98" t="s">
        <v>73</v>
      </c>
      <c r="H98" t="s">
        <v>74</v>
      </c>
      <c r="I98" t="s">
        <v>53</v>
      </c>
      <c r="J98" t="s">
        <v>78</v>
      </c>
      <c r="K98" t="s">
        <v>79</v>
      </c>
      <c r="O98" t="s">
        <v>33</v>
      </c>
      <c r="P98" t="s">
        <v>63</v>
      </c>
      <c r="Q98" t="s">
        <v>64</v>
      </c>
    </row>
    <row r="99" spans="1:28" x14ac:dyDescent="0.2">
      <c r="A99" t="s">
        <v>4</v>
      </c>
      <c r="C99" t="s">
        <v>16</v>
      </c>
      <c r="D99">
        <v>3</v>
      </c>
      <c r="E99">
        <v>986001</v>
      </c>
      <c r="F99">
        <v>549.13</v>
      </c>
      <c r="G99">
        <v>13999</v>
      </c>
      <c r="H99">
        <v>550.20600000000002</v>
      </c>
      <c r="I99">
        <v>1.4E-2</v>
      </c>
      <c r="J99">
        <v>1.0289999999999999</v>
      </c>
      <c r="K99">
        <v>1.03</v>
      </c>
      <c r="O99">
        <v>6.0000000000000001E-3</v>
      </c>
      <c r="P99">
        <v>0</v>
      </c>
      <c r="Q99">
        <v>0</v>
      </c>
    </row>
    <row r="100" spans="1:28" x14ac:dyDescent="0.2">
      <c r="A100" t="s">
        <v>4</v>
      </c>
      <c r="C100" t="s">
        <v>16</v>
      </c>
      <c r="D100">
        <v>6</v>
      </c>
      <c r="E100">
        <v>985805</v>
      </c>
      <c r="F100">
        <v>611.17100000000005</v>
      </c>
      <c r="G100">
        <v>14195</v>
      </c>
      <c r="H100">
        <v>611.05799999999999</v>
      </c>
      <c r="I100">
        <v>1.4E-2</v>
      </c>
      <c r="J100">
        <v>1.1779999999999999</v>
      </c>
      <c r="K100">
        <v>1.1779999999999999</v>
      </c>
      <c r="O100">
        <v>5.1999999999999998E-2</v>
      </c>
      <c r="P100">
        <v>3.0000000000000001E-3</v>
      </c>
      <c r="Q100">
        <v>0</v>
      </c>
    </row>
    <row r="101" spans="1:28" x14ac:dyDescent="0.2">
      <c r="A101" t="s">
        <v>4</v>
      </c>
      <c r="C101" t="s">
        <v>16</v>
      </c>
      <c r="D101">
        <v>12</v>
      </c>
      <c r="E101">
        <v>985950</v>
      </c>
      <c r="F101">
        <v>761.30100000000004</v>
      </c>
      <c r="G101">
        <v>14050</v>
      </c>
      <c r="H101">
        <v>761.78899999999999</v>
      </c>
      <c r="I101">
        <v>1.4E-2</v>
      </c>
      <c r="J101">
        <v>1.7210000000000001</v>
      </c>
      <c r="K101">
        <v>1.7230000000000001</v>
      </c>
      <c r="O101">
        <v>0.31900000000000001</v>
      </c>
      <c r="P101">
        <v>1.2E-2</v>
      </c>
      <c r="Q101">
        <v>0</v>
      </c>
    </row>
    <row r="102" spans="1:28" x14ac:dyDescent="0.2">
      <c r="A102" t="s">
        <v>4</v>
      </c>
      <c r="C102" t="s">
        <v>16</v>
      </c>
      <c r="D102">
        <v>18</v>
      </c>
      <c r="E102">
        <v>986026</v>
      </c>
      <c r="F102">
        <v>892.37</v>
      </c>
      <c r="G102">
        <v>13974</v>
      </c>
      <c r="H102">
        <v>893.702</v>
      </c>
      <c r="I102">
        <v>1.4E-2</v>
      </c>
      <c r="J102">
        <v>2.2759999999999998</v>
      </c>
      <c r="K102">
        <v>2.282</v>
      </c>
      <c r="O102">
        <v>0.73899999999999999</v>
      </c>
      <c r="P102">
        <v>1.9E-2</v>
      </c>
      <c r="Q102">
        <v>0</v>
      </c>
    </row>
    <row r="103" spans="1:28" x14ac:dyDescent="0.2">
      <c r="A103" t="s">
        <v>4</v>
      </c>
      <c r="C103" t="s">
        <v>17</v>
      </c>
      <c r="D103">
        <v>3</v>
      </c>
      <c r="E103">
        <v>985825</v>
      </c>
      <c r="F103">
        <v>547.5</v>
      </c>
      <c r="G103">
        <v>14175</v>
      </c>
      <c r="H103">
        <v>547.79499999999996</v>
      </c>
      <c r="I103">
        <v>1.4E-2</v>
      </c>
      <c r="J103">
        <v>1.149</v>
      </c>
      <c r="K103">
        <v>1.153</v>
      </c>
      <c r="O103">
        <v>3.0000000000000001E-3</v>
      </c>
      <c r="P103">
        <v>0.11</v>
      </c>
      <c r="Q103">
        <v>1.1100000000000001</v>
      </c>
    </row>
    <row r="104" spans="1:28" x14ac:dyDescent="0.2">
      <c r="A104" t="s">
        <v>4</v>
      </c>
      <c r="C104" t="s">
        <v>17</v>
      </c>
      <c r="D104">
        <v>6</v>
      </c>
      <c r="E104">
        <v>983096</v>
      </c>
      <c r="F104">
        <v>556.63499999999999</v>
      </c>
      <c r="G104">
        <v>16904</v>
      </c>
      <c r="H104">
        <v>642.30700000000002</v>
      </c>
      <c r="I104">
        <v>1.7000000000000001E-2</v>
      </c>
      <c r="J104">
        <v>1.1970000000000001</v>
      </c>
      <c r="K104">
        <v>1.4910000000000001</v>
      </c>
      <c r="O104">
        <v>1.2999999999999999E-2</v>
      </c>
      <c r="P104">
        <v>0.105</v>
      </c>
      <c r="Q104">
        <v>1.1040000000000001</v>
      </c>
    </row>
    <row r="105" spans="1:28" x14ac:dyDescent="0.2">
      <c r="A105" t="s">
        <v>4</v>
      </c>
      <c r="C105" t="s">
        <v>17</v>
      </c>
      <c r="D105">
        <v>12</v>
      </c>
      <c r="E105">
        <v>968900</v>
      </c>
      <c r="F105">
        <v>568.28899999999999</v>
      </c>
      <c r="G105">
        <v>31100</v>
      </c>
      <c r="H105">
        <v>832.58399999999995</v>
      </c>
      <c r="I105">
        <v>3.1E-2</v>
      </c>
      <c r="J105">
        <v>1.2629999999999999</v>
      </c>
      <c r="K105">
        <v>2.1850000000000001</v>
      </c>
      <c r="O105">
        <v>6.3E-2</v>
      </c>
      <c r="P105">
        <v>8.2000000000000003E-2</v>
      </c>
      <c r="Q105">
        <v>1.0740000000000001</v>
      </c>
    </row>
    <row r="106" spans="1:28" x14ac:dyDescent="0.2">
      <c r="A106" t="s">
        <v>4</v>
      </c>
      <c r="C106" t="s">
        <v>17</v>
      </c>
      <c r="D106">
        <v>18</v>
      </c>
      <c r="E106">
        <v>947666</v>
      </c>
      <c r="F106">
        <v>576.15499999999997</v>
      </c>
      <c r="G106">
        <v>52334</v>
      </c>
      <c r="H106">
        <v>920.42600000000004</v>
      </c>
      <c r="I106">
        <v>5.1999999999999998E-2</v>
      </c>
      <c r="J106">
        <v>1.3129999999999999</v>
      </c>
      <c r="K106">
        <v>2.5350000000000001</v>
      </c>
      <c r="O106">
        <v>0.152</v>
      </c>
      <c r="P106">
        <v>5.8999999999999997E-2</v>
      </c>
      <c r="Q106">
        <v>1.032</v>
      </c>
    </row>
    <row r="107" spans="1:28" x14ac:dyDescent="0.2">
      <c r="A107" t="s">
        <v>36</v>
      </c>
      <c r="B107" t="s">
        <v>37</v>
      </c>
      <c r="C107" t="s">
        <v>38</v>
      </c>
      <c r="D107" t="s">
        <v>39</v>
      </c>
      <c r="E107" t="s">
        <v>40</v>
      </c>
      <c r="F107" t="s">
        <v>56</v>
      </c>
      <c r="G107" t="s">
        <v>41</v>
      </c>
      <c r="H107" t="s">
        <v>52</v>
      </c>
      <c r="I107" t="s">
        <v>42</v>
      </c>
      <c r="J107" t="s">
        <v>43</v>
      </c>
      <c r="K107" t="s">
        <v>48</v>
      </c>
      <c r="O107" t="s">
        <v>65</v>
      </c>
      <c r="P107" t="s">
        <v>66</v>
      </c>
      <c r="Q107" t="s">
        <v>67</v>
      </c>
      <c r="R107" t="s">
        <v>44</v>
      </c>
      <c r="S107" t="s">
        <v>57</v>
      </c>
      <c r="T107" t="s">
        <v>45</v>
      </c>
      <c r="U107" t="s">
        <v>46</v>
      </c>
      <c r="V107" t="s">
        <v>47</v>
      </c>
      <c r="W107" t="s">
        <v>57</v>
      </c>
      <c r="X107" t="s">
        <v>45</v>
      </c>
      <c r="Y107" t="s">
        <v>58</v>
      </c>
      <c r="Z107" t="s">
        <v>59</v>
      </c>
      <c r="AA107" t="s">
        <v>60</v>
      </c>
      <c r="AB107" t="s">
        <v>29</v>
      </c>
    </row>
    <row r="108" spans="1:28" x14ac:dyDescent="0.2">
      <c r="A108">
        <v>0.11</v>
      </c>
      <c r="B108">
        <v>2.5000000000000001E-2</v>
      </c>
      <c r="C108">
        <v>0.2</v>
      </c>
      <c r="D108">
        <v>2.5000000000000001E-2</v>
      </c>
      <c r="E108">
        <v>0</v>
      </c>
      <c r="F108">
        <v>0</v>
      </c>
      <c r="G108">
        <v>0</v>
      </c>
      <c r="H108">
        <v>100</v>
      </c>
      <c r="I108">
        <v>1.4E-2</v>
      </c>
      <c r="J108">
        <v>1.4E-2</v>
      </c>
      <c r="K108">
        <v>3</v>
      </c>
      <c r="O108">
        <v>1</v>
      </c>
      <c r="P108">
        <v>1</v>
      </c>
      <c r="Q108">
        <v>99</v>
      </c>
      <c r="R108">
        <v>0.95499999999999996</v>
      </c>
      <c r="S108">
        <v>34.520000000000003</v>
      </c>
      <c r="T108">
        <v>5.2050000000000001</v>
      </c>
      <c r="U108">
        <v>5.4489999999999998</v>
      </c>
      <c r="V108">
        <v>0.879</v>
      </c>
      <c r="W108">
        <v>4.0000000000000001E-3</v>
      </c>
      <c r="X108">
        <v>19.2</v>
      </c>
      <c r="Y108">
        <v>4.0000000000000001E-3</v>
      </c>
      <c r="Z108">
        <v>21.841999999999999</v>
      </c>
      <c r="AA108">
        <v>8.7279999999999998</v>
      </c>
      <c r="AB108">
        <v>8</v>
      </c>
    </row>
    <row r="110" spans="1:28" x14ac:dyDescent="0.2">
      <c r="A110" t="s">
        <v>51</v>
      </c>
      <c r="F110" t="s">
        <v>80</v>
      </c>
    </row>
    <row r="111" spans="1:28" x14ac:dyDescent="0.2">
      <c r="A111" t="s">
        <v>55</v>
      </c>
    </row>
    <row r="112" spans="1:28" x14ac:dyDescent="0.2">
      <c r="A112" t="s">
        <v>68</v>
      </c>
    </row>
    <row r="114" spans="1:28" x14ac:dyDescent="0.2">
      <c r="A114" t="s">
        <v>76</v>
      </c>
    </row>
    <row r="115" spans="1:28" x14ac:dyDescent="0.2">
      <c r="A115" t="s">
        <v>77</v>
      </c>
    </row>
    <row r="116" spans="1:28" x14ac:dyDescent="0.2">
      <c r="A116" t="s">
        <v>62</v>
      </c>
    </row>
    <row r="118" spans="1:28" x14ac:dyDescent="0.2">
      <c r="A118" t="s">
        <v>30</v>
      </c>
      <c r="C118" t="s">
        <v>31</v>
      </c>
      <c r="D118" t="s">
        <v>32</v>
      </c>
      <c r="E118" t="s">
        <v>71</v>
      </c>
      <c r="F118" t="s">
        <v>72</v>
      </c>
      <c r="G118" t="s">
        <v>73</v>
      </c>
      <c r="H118" t="s">
        <v>74</v>
      </c>
      <c r="I118" t="s">
        <v>53</v>
      </c>
      <c r="J118" t="s">
        <v>78</v>
      </c>
      <c r="K118" t="s">
        <v>79</v>
      </c>
      <c r="O118" t="s">
        <v>33</v>
      </c>
      <c r="P118" t="s">
        <v>63</v>
      </c>
      <c r="Q118" t="s">
        <v>64</v>
      </c>
    </row>
    <row r="119" spans="1:28" x14ac:dyDescent="0.2">
      <c r="A119" t="s">
        <v>2</v>
      </c>
      <c r="C119" t="s">
        <v>16</v>
      </c>
      <c r="D119">
        <v>3</v>
      </c>
      <c r="E119">
        <v>985965</v>
      </c>
      <c r="F119">
        <v>921.255</v>
      </c>
      <c r="G119">
        <v>14035</v>
      </c>
      <c r="H119" s="21">
        <v>919.78700000000003</v>
      </c>
      <c r="I119">
        <v>1.4E-2</v>
      </c>
      <c r="J119">
        <v>2.4569999999999999</v>
      </c>
      <c r="K119">
        <v>2.452</v>
      </c>
      <c r="O119">
        <v>0</v>
      </c>
      <c r="P119">
        <v>0.02</v>
      </c>
      <c r="Q119">
        <v>0</v>
      </c>
    </row>
    <row r="120" spans="1:28" x14ac:dyDescent="0.2">
      <c r="A120" t="s">
        <v>2</v>
      </c>
      <c r="C120" t="s">
        <v>16</v>
      </c>
      <c r="D120">
        <v>6</v>
      </c>
      <c r="E120">
        <v>986140</v>
      </c>
      <c r="F120">
        <v>1327.1690000000001</v>
      </c>
      <c r="G120">
        <v>13860</v>
      </c>
      <c r="H120" s="21">
        <v>1327.4739999999999</v>
      </c>
      <c r="I120">
        <v>1.4E-2</v>
      </c>
      <c r="J120">
        <v>4.4139999999999997</v>
      </c>
      <c r="K120">
        <v>4.4160000000000004</v>
      </c>
      <c r="O120">
        <v>0</v>
      </c>
      <c r="P120">
        <v>2.7E-2</v>
      </c>
      <c r="Q120">
        <v>0</v>
      </c>
    </row>
    <row r="121" spans="1:28" x14ac:dyDescent="0.2">
      <c r="A121" t="s">
        <v>2</v>
      </c>
      <c r="C121" t="s">
        <v>16</v>
      </c>
      <c r="D121">
        <v>12</v>
      </c>
      <c r="E121">
        <v>986168</v>
      </c>
      <c r="F121">
        <v>1845.0540000000001</v>
      </c>
      <c r="G121">
        <v>13832</v>
      </c>
      <c r="H121" s="21">
        <v>1843.6469999999999</v>
      </c>
      <c r="I121">
        <v>1.4E-2</v>
      </c>
      <c r="J121">
        <v>7.0590000000000002</v>
      </c>
      <c r="K121">
        <v>7.0540000000000003</v>
      </c>
      <c r="O121">
        <v>0</v>
      </c>
      <c r="P121">
        <v>0.02</v>
      </c>
      <c r="Q121">
        <v>0</v>
      </c>
    </row>
    <row r="122" spans="1:28" x14ac:dyDescent="0.2">
      <c r="A122" t="s">
        <v>2</v>
      </c>
      <c r="C122" t="s">
        <v>16</v>
      </c>
      <c r="D122">
        <v>18</v>
      </c>
      <c r="E122">
        <v>986048</v>
      </c>
      <c r="F122">
        <v>2122.1880000000001</v>
      </c>
      <c r="G122">
        <v>13952</v>
      </c>
      <c r="H122" s="21">
        <v>2122.2460000000001</v>
      </c>
      <c r="I122">
        <v>1.4E-2</v>
      </c>
      <c r="J122">
        <v>8.4890000000000008</v>
      </c>
      <c r="K122">
        <v>8.4909999999999997</v>
      </c>
      <c r="O122">
        <v>0</v>
      </c>
      <c r="P122">
        <v>1.6E-2</v>
      </c>
      <c r="Q122">
        <v>0</v>
      </c>
    </row>
    <row r="123" spans="1:28" x14ac:dyDescent="0.2">
      <c r="A123" t="s">
        <v>2</v>
      </c>
      <c r="C123" t="s">
        <v>17</v>
      </c>
      <c r="D123">
        <v>3</v>
      </c>
      <c r="E123">
        <v>985238</v>
      </c>
      <c r="F123">
        <v>720.95299999999997</v>
      </c>
      <c r="G123">
        <v>14762</v>
      </c>
      <c r="H123" s="21">
        <v>716.91499999999996</v>
      </c>
      <c r="I123">
        <v>1.4999999999999999E-2</v>
      </c>
      <c r="J123">
        <v>1.546</v>
      </c>
      <c r="K123">
        <v>1.528</v>
      </c>
      <c r="O123">
        <v>0</v>
      </c>
      <c r="P123">
        <v>8.0000000000000002E-3</v>
      </c>
      <c r="Q123">
        <v>0.81899999999999995</v>
      </c>
    </row>
    <row r="124" spans="1:28" x14ac:dyDescent="0.2">
      <c r="A124" t="s">
        <v>2</v>
      </c>
      <c r="C124" t="s">
        <v>17</v>
      </c>
      <c r="D124">
        <v>6</v>
      </c>
      <c r="E124">
        <v>977776</v>
      </c>
      <c r="F124">
        <v>881.89099999999996</v>
      </c>
      <c r="G124">
        <v>22224</v>
      </c>
      <c r="H124" s="21">
        <v>973.077</v>
      </c>
      <c r="I124">
        <v>2.1999999999999999E-2</v>
      </c>
      <c r="J124">
        <v>2.34</v>
      </c>
      <c r="K124">
        <v>2.758</v>
      </c>
      <c r="O124">
        <v>0</v>
      </c>
      <c r="P124">
        <v>8.0000000000000002E-3</v>
      </c>
      <c r="Q124">
        <v>0.73499999999999999</v>
      </c>
    </row>
    <row r="125" spans="1:28" x14ac:dyDescent="0.2">
      <c r="A125" t="s">
        <v>2</v>
      </c>
      <c r="C125" t="s">
        <v>17</v>
      </c>
      <c r="D125">
        <v>12</v>
      </c>
      <c r="E125">
        <v>945833</v>
      </c>
      <c r="F125">
        <v>1087.183</v>
      </c>
      <c r="G125">
        <v>54167</v>
      </c>
      <c r="H125" s="21">
        <v>1551.7360000000001</v>
      </c>
      <c r="I125">
        <v>5.3999999999999999E-2</v>
      </c>
      <c r="J125">
        <v>3.391</v>
      </c>
      <c r="K125">
        <v>5.6130000000000004</v>
      </c>
      <c r="O125">
        <v>0</v>
      </c>
      <c r="P125">
        <v>6.0000000000000001E-3</v>
      </c>
      <c r="Q125">
        <v>0.58599999999999997</v>
      </c>
    </row>
    <row r="126" spans="1:28" x14ac:dyDescent="0.2">
      <c r="A126" t="s">
        <v>2</v>
      </c>
      <c r="C126" t="s">
        <v>17</v>
      </c>
      <c r="D126">
        <v>18</v>
      </c>
      <c r="E126">
        <v>908083</v>
      </c>
      <c r="F126">
        <v>1197.2940000000001</v>
      </c>
      <c r="G126">
        <v>91917</v>
      </c>
      <c r="H126" s="21">
        <v>1886.193</v>
      </c>
      <c r="I126">
        <v>9.1999999999999998E-2</v>
      </c>
      <c r="J126">
        <v>3.9590000000000001</v>
      </c>
      <c r="K126">
        <v>7.3120000000000003</v>
      </c>
      <c r="O126">
        <v>0</v>
      </c>
      <c r="P126">
        <v>4.0000000000000001E-3</v>
      </c>
      <c r="Q126">
        <v>0.46600000000000003</v>
      </c>
    </row>
    <row r="127" spans="1:28" x14ac:dyDescent="0.2">
      <c r="A127" t="s">
        <v>36</v>
      </c>
      <c r="B127" t="s">
        <v>37</v>
      </c>
      <c r="C127" t="s">
        <v>38</v>
      </c>
      <c r="D127" t="s">
        <v>39</v>
      </c>
      <c r="E127" t="s">
        <v>40</v>
      </c>
      <c r="F127" t="s">
        <v>56</v>
      </c>
      <c r="G127" t="s">
        <v>41</v>
      </c>
      <c r="H127" t="s">
        <v>52</v>
      </c>
      <c r="I127" t="s">
        <v>42</v>
      </c>
      <c r="J127" t="s">
        <v>43</v>
      </c>
      <c r="K127" t="s">
        <v>48</v>
      </c>
      <c r="O127" t="s">
        <v>65</v>
      </c>
      <c r="P127" t="s">
        <v>66</v>
      </c>
      <c r="Q127" t="s">
        <v>67</v>
      </c>
      <c r="R127" t="s">
        <v>44</v>
      </c>
      <c r="S127" t="s">
        <v>57</v>
      </c>
      <c r="T127" t="s">
        <v>45</v>
      </c>
      <c r="U127" t="s">
        <v>46</v>
      </c>
      <c r="V127" t="s">
        <v>47</v>
      </c>
      <c r="W127" t="s">
        <v>57</v>
      </c>
      <c r="X127" t="s">
        <v>45</v>
      </c>
      <c r="Y127" t="s">
        <v>58</v>
      </c>
      <c r="Z127" t="s">
        <v>59</v>
      </c>
      <c r="AA127" t="s">
        <v>60</v>
      </c>
      <c r="AB127" t="s">
        <v>29</v>
      </c>
    </row>
    <row r="128" spans="1:28" x14ac:dyDescent="0.2">
      <c r="A128">
        <v>0</v>
      </c>
      <c r="B128">
        <v>0</v>
      </c>
      <c r="C128">
        <v>0</v>
      </c>
      <c r="D128">
        <v>0</v>
      </c>
      <c r="E128">
        <v>0.42499999999999999</v>
      </c>
      <c r="F128">
        <v>0</v>
      </c>
      <c r="G128">
        <v>7.4999999999999997E-2</v>
      </c>
      <c r="H128">
        <v>100</v>
      </c>
      <c r="I128">
        <v>1.4E-2</v>
      </c>
      <c r="J128">
        <v>1.4E-2</v>
      </c>
      <c r="K128">
        <v>99</v>
      </c>
      <c r="O128">
        <v>1</v>
      </c>
      <c r="P128">
        <v>1</v>
      </c>
      <c r="Q128">
        <v>99</v>
      </c>
      <c r="R128">
        <v>0.97299999999999998</v>
      </c>
      <c r="S128">
        <v>78.524000000000001</v>
      </c>
      <c r="T128">
        <v>6.7619999999999996</v>
      </c>
      <c r="U128">
        <v>6.95</v>
      </c>
      <c r="V128">
        <v>0.99099999999999999</v>
      </c>
      <c r="W128">
        <v>2E-3</v>
      </c>
      <c r="X128">
        <v>11.349</v>
      </c>
      <c r="Y128">
        <v>2E-3</v>
      </c>
      <c r="Z128">
        <v>11.452999999999999</v>
      </c>
      <c r="AA128">
        <v>7.851</v>
      </c>
      <c r="AB128">
        <v>8</v>
      </c>
    </row>
    <row r="129" spans="1:21" x14ac:dyDescent="0.2">
      <c r="A129" s="16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 x14ac:dyDescent="0.2">
      <c r="A130" s="16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 x14ac:dyDescent="0.2">
      <c r="A131" s="16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 x14ac:dyDescent="0.2">
      <c r="A132" s="16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 x14ac:dyDescent="0.2">
      <c r="A133" s="16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 x14ac:dyDescent="0.2">
      <c r="A134" s="16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 x14ac:dyDescent="0.2">
      <c r="A135" s="16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2020-01-10T19:27:15Z</dcterms:modified>
</cp:coreProperties>
</file>